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_ИПР\ИПР 2023\5. Доработанный проект ИПР\_Пояснительная записка + позиции\_ПЗ к замечаниям Минэнерго\Прил. к п. 2.9\N_009-21-1-03.13-3669_ОМ по стоимости\"/>
    </mc:Choice>
  </mc:AlternateContent>
  <bookViews>
    <workbookView xWindow="630" yWindow="600" windowWidth="27495" windowHeight="13995" tabRatio="923"/>
  </bookViews>
  <sheets>
    <sheet name="Сводка затрат" sheetId="8" r:id="rId1"/>
    <sheet name="ССР 3 кв 2022" sheetId="16" r:id="rId2"/>
    <sheet name="ОСР 02-01" sheetId="14" r:id="rId3"/>
    <sheet name="02-01-01" sheetId="18" r:id="rId4"/>
    <sheet name="02-01-02" sheetId="19" r:id="rId5"/>
    <sheet name="02-01-03" sheetId="20" r:id="rId6"/>
    <sheet name="Источники ИЦИ" sheetId="13" r:id="rId7"/>
    <sheet name="Цены на ОБ и МАТ" sheetId="3" r:id="rId8"/>
    <sheet name="Табл.1" sheetId="9" r:id="rId9"/>
  </sheets>
  <externalReferences>
    <externalReference r:id="rId10"/>
  </externalReferences>
  <definedNames>
    <definedName name="_xlnm._FilterDatabase" localSheetId="7" hidden="1">'Цены на ОБ и МАТ'!$A$12:$G$14</definedName>
    <definedName name="Constr" localSheetId="1">'ССР 3 кв 2022'!$A$2</definedName>
    <definedName name="FOT" localSheetId="2">#REF!</definedName>
    <definedName name="FOT" localSheetId="1">'ССР 3 кв 2022'!#REF!</definedName>
    <definedName name="FOT">#REF!</definedName>
    <definedName name="Ind" localSheetId="1">'ССР 3 кв 2022'!$H$9</definedName>
    <definedName name="Obj" localSheetId="1">'ССР 3 кв 2022'!#REF!</definedName>
    <definedName name="Obosn" localSheetId="1">'ССР 3 кв 2022'!#REF!</definedName>
    <definedName name="SmPr" localSheetId="1">'ССР 3 кв 2022'!#REF!</definedName>
    <definedName name="_xlnm.Print_Titles" localSheetId="1">'ССР 3 кв 2022'!$21:$21</definedName>
    <definedName name="_xlnm.Print_Titles" localSheetId="8">Табл.1!$6:$6</definedName>
    <definedName name="_xlnm.Print_Area" localSheetId="2">'ОСР 02-01'!$A$1:$H$36</definedName>
    <definedName name="_xlnm.Print_Area" localSheetId="0">'Сводка затрат'!$A$1:$F$33</definedName>
    <definedName name="_xlnm.Print_Area" localSheetId="1">'ССР 3 кв 2022'!$A$1:$H$114</definedName>
    <definedName name="_xlnm.Print_Area" localSheetId="7">'Цены на ОБ и МАТ'!$A$1:$H$26</definedName>
  </definedNames>
  <calcPr calcId="162913" calcMode="manual"/>
</workbook>
</file>

<file path=xl/calcChain.xml><?xml version="1.0" encoding="utf-8"?>
<calcChain xmlns="http://schemas.openxmlformats.org/spreadsheetml/2006/main">
  <c r="C6" i="8" l="1"/>
  <c r="C26" i="8"/>
  <c r="D14" i="3" l="1"/>
  <c r="E13" i="13" l="1"/>
  <c r="H13" i="13" s="1"/>
  <c r="G18" i="14"/>
  <c r="F18" i="14"/>
  <c r="N229" i="20"/>
  <c r="N228" i="20"/>
  <c r="E18" i="14"/>
  <c r="H18" i="14" s="1"/>
  <c r="H26" i="14" l="1"/>
  <c r="D15" i="3" l="1"/>
  <c r="E12" i="13"/>
  <c r="H12" i="13" s="1"/>
  <c r="H29" i="14"/>
  <c r="H28" i="14"/>
  <c r="H27" i="14"/>
  <c r="H25" i="14"/>
  <c r="H24" i="14"/>
  <c r="E17" i="14"/>
  <c r="G17" i="14"/>
  <c r="G19" i="14" s="1"/>
  <c r="D17" i="14"/>
  <c r="F17" i="14"/>
  <c r="F19" i="14" s="1"/>
  <c r="N264" i="19"/>
  <c r="N263" i="19"/>
  <c r="H17" i="14" l="1"/>
  <c r="E11" i="13"/>
  <c r="D16" i="14"/>
  <c r="D19" i="14" s="1"/>
  <c r="E16" i="14"/>
  <c r="E19" i="14" s="1"/>
  <c r="G15" i="3" l="1"/>
  <c r="G14" i="3"/>
  <c r="E21" i="14" l="1"/>
  <c r="D21" i="14"/>
  <c r="G23" i="14" l="1"/>
  <c r="H11" i="13"/>
  <c r="E20" i="14" l="1"/>
  <c r="D20" i="14" l="1"/>
  <c r="H16" i="14" l="1"/>
  <c r="H19" i="14" s="1"/>
  <c r="H108" i="16"/>
  <c r="F106" i="16"/>
  <c r="H106" i="16" s="1"/>
  <c r="G102" i="16"/>
  <c r="F102" i="16"/>
  <c r="E102" i="16"/>
  <c r="D102" i="16"/>
  <c r="H102" i="16" s="1"/>
  <c r="G101" i="16"/>
  <c r="F101" i="16"/>
  <c r="E101" i="16"/>
  <c r="D101" i="16"/>
  <c r="H101" i="16" s="1"/>
  <c r="G100" i="16"/>
  <c r="F100" i="16"/>
  <c r="E100" i="16"/>
  <c r="D100" i="16"/>
  <c r="H100" i="16" s="1"/>
  <c r="G99" i="16"/>
  <c r="F99" i="16"/>
  <c r="E99" i="16"/>
  <c r="D99" i="16"/>
  <c r="H99" i="16" s="1"/>
  <c r="F98" i="16"/>
  <c r="E98" i="16"/>
  <c r="D98" i="16"/>
  <c r="H98" i="16" s="1"/>
  <c r="H92" i="16"/>
  <c r="F82" i="16"/>
  <c r="G71" i="16"/>
  <c r="F71" i="16"/>
  <c r="G64" i="16"/>
  <c r="G78" i="16" s="1"/>
  <c r="F64" i="16"/>
  <c r="F78" i="16" s="1"/>
  <c r="E64" i="16"/>
  <c r="D64" i="16"/>
  <c r="G63" i="16"/>
  <c r="G77" i="16" s="1"/>
  <c r="F63" i="16"/>
  <c r="F77" i="16" s="1"/>
  <c r="E63" i="16"/>
  <c r="D63" i="16"/>
  <c r="G62" i="16"/>
  <c r="G76" i="16" s="1"/>
  <c r="F62" i="16"/>
  <c r="F76" i="16" s="1"/>
  <c r="E62" i="16"/>
  <c r="D62" i="16"/>
  <c r="G61" i="16"/>
  <c r="G75" i="16" s="1"/>
  <c r="F61" i="16"/>
  <c r="F75" i="16" s="1"/>
  <c r="E61" i="16"/>
  <c r="E67" i="16" s="1"/>
  <c r="D61" i="16"/>
  <c r="H61" i="16" s="1"/>
  <c r="G57" i="16"/>
  <c r="F57" i="16"/>
  <c r="E57" i="16"/>
  <c r="D57" i="16"/>
  <c r="G53" i="16"/>
  <c r="F53" i="16"/>
  <c r="E53" i="16"/>
  <c r="D53" i="16"/>
  <c r="G48" i="16"/>
  <c r="F48" i="16"/>
  <c r="E48" i="16"/>
  <c r="D48" i="16"/>
  <c r="F27" i="16"/>
  <c r="H27" i="16" s="1"/>
  <c r="F24" i="16"/>
  <c r="E24" i="16"/>
  <c r="G82" i="16" l="1"/>
  <c r="D26" i="16"/>
  <c r="D35" i="16" s="1"/>
  <c r="E26" i="16"/>
  <c r="E60" i="16" s="1"/>
  <c r="G26" i="16"/>
  <c r="G35" i="16" s="1"/>
  <c r="G24" i="16"/>
  <c r="D24" i="16"/>
  <c r="H48" i="16"/>
  <c r="H53" i="16"/>
  <c r="H57" i="16"/>
  <c r="H62" i="16"/>
  <c r="D69" i="16"/>
  <c r="D77" i="16" s="1"/>
  <c r="E70" i="16"/>
  <c r="E78" i="16" s="1"/>
  <c r="H63" i="16"/>
  <c r="D68" i="16"/>
  <c r="D76" i="16" s="1"/>
  <c r="E69" i="16"/>
  <c r="E77" i="16" s="1"/>
  <c r="H64" i="16"/>
  <c r="D67" i="16"/>
  <c r="H67" i="16" s="1"/>
  <c r="E68" i="16"/>
  <c r="E76" i="16" s="1"/>
  <c r="E75" i="16"/>
  <c r="D70" i="16"/>
  <c r="H70" i="16" s="1"/>
  <c r="H21" i="14" l="1"/>
  <c r="H20" i="14"/>
  <c r="F26" i="16"/>
  <c r="F35" i="16" s="1"/>
  <c r="F58" i="16" s="1"/>
  <c r="F72" i="16" s="1"/>
  <c r="F83" i="16" s="1"/>
  <c r="F91" i="16" s="1"/>
  <c r="F94" i="16" s="1"/>
  <c r="F95" i="16" s="1"/>
  <c r="F96" i="16" s="1"/>
  <c r="C22" i="8" s="1"/>
  <c r="D60" i="16"/>
  <c r="H60" i="16" s="1"/>
  <c r="H81" i="16"/>
  <c r="H24" i="16"/>
  <c r="G58" i="16"/>
  <c r="G72" i="16" s="1"/>
  <c r="G83" i="16" s="1"/>
  <c r="H23" i="16"/>
  <c r="E35" i="16"/>
  <c r="E58" i="16" s="1"/>
  <c r="E66" i="16" s="1"/>
  <c r="G60" i="16"/>
  <c r="G74" i="16" s="1"/>
  <c r="D22" i="14"/>
  <c r="D23" i="14" s="1"/>
  <c r="E22" i="14"/>
  <c r="E23" i="14" s="1"/>
  <c r="H77" i="16"/>
  <c r="H68" i="16"/>
  <c r="H69" i="16"/>
  <c r="D78" i="16"/>
  <c r="H78" i="16" s="1"/>
  <c r="H76" i="16"/>
  <c r="D75" i="16"/>
  <c r="H75" i="16" s="1"/>
  <c r="D58" i="16"/>
  <c r="D66" i="16" s="1"/>
  <c r="H26" i="16" l="1"/>
  <c r="F23" i="14"/>
  <c r="F60" i="16"/>
  <c r="F74" i="16" s="1"/>
  <c r="H22" i="14"/>
  <c r="H23" i="14" s="1"/>
  <c r="H35" i="16"/>
  <c r="H58" i="16" s="1"/>
  <c r="F104" i="16"/>
  <c r="F105" i="16" s="1"/>
  <c r="E71" i="16"/>
  <c r="E72" i="16" s="1"/>
  <c r="E80" i="16" s="1"/>
  <c r="E74" i="16"/>
  <c r="E82" i="16" l="1"/>
  <c r="E83" i="16" s="1"/>
  <c r="E91" i="16" s="1"/>
  <c r="D71" i="16"/>
  <c r="D72" i="16" s="1"/>
  <c r="D80" i="16" s="1"/>
  <c r="H66" i="16"/>
  <c r="H71" i="16" s="1"/>
  <c r="D74" i="16"/>
  <c r="H74" i="16" s="1"/>
  <c r="E94" i="16" l="1"/>
  <c r="E95" i="16" s="1"/>
  <c r="E96" i="16" s="1"/>
  <c r="H72" i="16"/>
  <c r="E104" i="16" l="1"/>
  <c r="E105" i="16" s="1"/>
  <c r="H80" i="16"/>
  <c r="D82" i="16"/>
  <c r="H82" i="16" l="1"/>
  <c r="D83" i="16"/>
  <c r="H83" i="16" l="1"/>
  <c r="G89" i="16" s="1"/>
  <c r="D91" i="16"/>
  <c r="G86" i="16" l="1"/>
  <c r="H86" i="16" s="1"/>
  <c r="D94" i="16"/>
  <c r="D95" i="16" s="1"/>
  <c r="D96" i="16" s="1"/>
  <c r="C21" i="8" s="1"/>
  <c r="D104" i="16" l="1"/>
  <c r="D105" i="16" s="1"/>
  <c r="G87" i="16"/>
  <c r="H85" i="16"/>
  <c r="H87" i="16" s="1"/>
  <c r="G90" i="16"/>
  <c r="H89" i="16"/>
  <c r="H90" i="16" s="1"/>
  <c r="G98" i="16" l="1"/>
  <c r="G91" i="16"/>
  <c r="G94" i="16" l="1"/>
  <c r="G95" i="16" s="1"/>
  <c r="G96" i="16" s="1"/>
  <c r="C23" i="8" s="1"/>
  <c r="C24" i="8" s="1"/>
  <c r="H91" i="16"/>
  <c r="C25" i="8" l="1"/>
  <c r="G104" i="16"/>
  <c r="G105" i="16" s="1"/>
  <c r="H94" i="16"/>
  <c r="H95" i="16" s="1"/>
  <c r="H96" i="16" s="1"/>
  <c r="H104" i="16" l="1"/>
  <c r="H105" i="16" s="1"/>
</calcChain>
</file>

<file path=xl/sharedStrings.xml><?xml version="1.0" encoding="utf-8"?>
<sst xmlns="http://schemas.openxmlformats.org/spreadsheetml/2006/main" count="1834" uniqueCount="626">
  <si>
    <t>Наименование</t>
  </si>
  <si>
    <t>Стоимость, тыс. руб. без НДС</t>
  </si>
  <si>
    <t>Переход ВЛ через водные преграды (реки) от 600 м</t>
  </si>
  <si>
    <t>Кол-во</t>
  </si>
  <si>
    <t>ЭМ</t>
  </si>
  <si>
    <t/>
  </si>
  <si>
    <t>Заказчик</t>
  </si>
  <si>
    <t>(наименование организации)</t>
  </si>
  <si>
    <t>Утвержден «_____»________________20___ г.</t>
  </si>
  <si>
    <t xml:space="preserve">Сводный сметный расчет в сумме </t>
  </si>
  <si>
    <t>«____»________________20___ г.</t>
  </si>
  <si>
    <t>№ п/п</t>
  </si>
  <si>
    <t>Обоснование</t>
  </si>
  <si>
    <t>Наименование локальных сметных расчетов (смет), затрат</t>
  </si>
  <si>
    <t>Сметная стоимость, тыс. руб.</t>
  </si>
  <si>
    <t>Строительных работ</t>
  </si>
  <si>
    <t>Напряжение</t>
  </si>
  <si>
    <t>ОБЪЕКТНЫЙ СМЕТНЫЙ РАСЧЕТ №</t>
  </si>
  <si>
    <t>Наименование сметы</t>
  </si>
  <si>
    <t>монтажных работ</t>
  </si>
  <si>
    <t>оборудования</t>
  </si>
  <si>
    <t>прочих затрат</t>
  </si>
  <si>
    <t>всего</t>
  </si>
  <si>
    <t>Итого</t>
  </si>
  <si>
    <t>ВСЕГО, в том числе:</t>
  </si>
  <si>
    <t>ОТ</t>
  </si>
  <si>
    <t>МР</t>
  </si>
  <si>
    <t>НР</t>
  </si>
  <si>
    <t>СП</t>
  </si>
  <si>
    <t>оборудование</t>
  </si>
  <si>
    <t>прочие затраты</t>
  </si>
  <si>
    <t xml:space="preserve">  НДС (20%)</t>
  </si>
  <si>
    <t xml:space="preserve">  прочих затрат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</si>
  <si>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</si>
  <si>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</si>
  <si>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</si>
  <si>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</si>
  <si>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</si>
  <si>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</si>
  <si>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 xml:space="preserve">Сводка затрат в сумме </t>
  </si>
  <si>
    <t>Этап 1</t>
  </si>
  <si>
    <t>в т.ч.</t>
  </si>
  <si>
    <t>…</t>
  </si>
  <si>
    <t>Примечание:</t>
  </si>
  <si>
    <t>Открытое распределительное устройство 110-750 кВ</t>
  </si>
  <si>
    <t>КРУН до 35 кВ</t>
  </si>
  <si>
    <t>КРУ</t>
  </si>
  <si>
    <t>КРУЭ 110-500 кВ в здании</t>
  </si>
  <si>
    <t>Ячейки КРУЭ 110-500 кВ</t>
  </si>
  <si>
    <t>Реклоузер (пункт секционирования)</t>
  </si>
  <si>
    <t>Реклоузер (пункт секционирования) с ПКУ</t>
  </si>
  <si>
    <t>Ячейка КРУ в КТПБ</t>
  </si>
  <si>
    <t>Трехобмоточный трансформатор 110-500 кВ</t>
  </si>
  <si>
    <t>Автотрансформатор (АТ)</t>
  </si>
  <si>
    <t>Однофазный автотрансформатор (группа АОТ)</t>
  </si>
  <si>
    <t>Двухобмоточный трансформатор</t>
  </si>
  <si>
    <t>Двухобмоточный трансформатор 6-35 кВ</t>
  </si>
  <si>
    <t>Последовательный трансформатор 6-35 кВ</t>
  </si>
  <si>
    <t>Реактор ДГР до 35 кВ</t>
  </si>
  <si>
    <t>Реактор ТОР до 35 кВ</t>
  </si>
  <si>
    <t>Реактор ТОР 110 кВ и выше</t>
  </si>
  <si>
    <t>Компенсирующие устройства реактивной мощности 110 кВ и выше</t>
  </si>
  <si>
    <t>Компенсирующие устройства реактивной мощности до 35 кВ</t>
  </si>
  <si>
    <t>КТП киоскового типа</t>
  </si>
  <si>
    <t>КТП шкафного (мачтового, столбового) типа</t>
  </si>
  <si>
    <t>КТПБ</t>
  </si>
  <si>
    <t>Здание КТПБ</t>
  </si>
  <si>
    <t>Вспомогательные здания, маслохозяйство, инженерные сети, кабельное хозяйство, сети связи, КПП, системы безопасности</t>
  </si>
  <si>
    <t>Вспомогательные здания ЗПС, маслохозяйство, инженерные сети, кабельное хозяйство, сети связи, КПП, системы безопасности</t>
  </si>
  <si>
    <t xml:space="preserve">Здание ОПУ (РЩ) </t>
  </si>
  <si>
    <t>Здание ПС (ЗРУ, ОПУ, РЩ, РПБ)  из расчета за 1 м2</t>
  </si>
  <si>
    <t>Здание ЗРУ (ЗПС)</t>
  </si>
  <si>
    <t>Здание РПБ</t>
  </si>
  <si>
    <t>Здание КПП</t>
  </si>
  <si>
    <t>Специальный переход ГНБ</t>
  </si>
  <si>
    <t>Кабельные сооружения для прокладки КЛ</t>
  </si>
  <si>
    <t>Контрольный кабель</t>
  </si>
  <si>
    <t>Кабельные сооружения с трубами</t>
  </si>
  <si>
    <t>Кабельный колодец</t>
  </si>
  <si>
    <t>Подготовка и устройство территории (площадок, проездов), восстановительные работы</t>
  </si>
  <si>
    <t>Устройство траншеи для прокладки КЛ</t>
  </si>
  <si>
    <t>Устройство траншеи для прокладки ВОК</t>
  </si>
  <si>
    <t>Восстановление дорожного покрытия (тротуара, проезжей части)</t>
  </si>
  <si>
    <t>Вырубка (расширение, расчистка) просеки из расчета за 1 га</t>
  </si>
  <si>
    <t>Строительные работы по ВЛ до 35 кВ</t>
  </si>
  <si>
    <t>Участок (заход) ВЛ до 35 кВ</t>
  </si>
  <si>
    <t>Опоры ВЛ до 35 кВ</t>
  </si>
  <si>
    <t>Опоры на участке ВЛ до 35 кВ</t>
  </si>
  <si>
    <t>ВЛ провод АС</t>
  </si>
  <si>
    <t>Грозотрос ВЛ</t>
  </si>
  <si>
    <t>ВЛ провод СИП</t>
  </si>
  <si>
    <t>Провод ВЛ повышенной пропускной способности</t>
  </si>
  <si>
    <t>Лежневые дороги</t>
  </si>
  <si>
    <t>Гирлянды изоляторов</t>
  </si>
  <si>
    <t>Арматура (крепления), защита от перенапряжений ВЛ до 35 кВ</t>
  </si>
  <si>
    <t>Устройство защиты опор ВЛ</t>
  </si>
  <si>
    <t>Демонтаж ВЛ</t>
  </si>
  <si>
    <t>Внутриплощадочные дороги</t>
  </si>
  <si>
    <t>Трелевка и вывоз хлыстов древесины</t>
  </si>
  <si>
    <t>Защитные конструкции, противотаранное устройство, ворота</t>
  </si>
  <si>
    <t>Ограждение наружное (предупредительное, внутреннее)</t>
  </si>
  <si>
    <t>КЛ с алюминиевой жилой</t>
  </si>
  <si>
    <t>КЛ с медной жилой</t>
  </si>
  <si>
    <t>Кабельное хозяйство 0,4 кВ</t>
  </si>
  <si>
    <t>КЛ с термомониторингом</t>
  </si>
  <si>
    <t>Страховочные пакеты для прокладки КЛ через жд</t>
  </si>
  <si>
    <t>Токопровод с литой изоляцией до 35 кВ</t>
  </si>
  <si>
    <t>КЛ подводного исполнения</t>
  </si>
  <si>
    <t>Переходной пункт ВЛ-КЛ</t>
  </si>
  <si>
    <t>Переход ВЛ через магистральный газопровод диаметром от 700 мм</t>
  </si>
  <si>
    <t>Переход ВЛ через магистральный нефтепровод диаметром от 325 мм</t>
  </si>
  <si>
    <t>Плавка гололеда</t>
  </si>
  <si>
    <t>ДГУ</t>
  </si>
  <si>
    <t>ИИК АИИС КУЭ</t>
  </si>
  <si>
    <t>ИВК(Э) АИИС КУЭ</t>
  </si>
  <si>
    <t>АСУ ТП ПС в целом на 1 ПС</t>
  </si>
  <si>
    <t>АСУ ТП присоединения</t>
  </si>
  <si>
    <t>Системы АСУ и ТМ</t>
  </si>
  <si>
    <t>ВЧ связь</t>
  </si>
  <si>
    <t>Мультиплексоры системы передачи данных по ВОЛС</t>
  </si>
  <si>
    <t>Системы ПА и УПАСК</t>
  </si>
  <si>
    <t>Выключатель 110 кВ и выше с устройством фундамента</t>
  </si>
  <si>
    <t>Выключатель 35 кВ с устройством фундамента</t>
  </si>
  <si>
    <t>Баковый выключатель 110 кВ и выше с устройством фундамента</t>
  </si>
  <si>
    <t>Баковый выключатель 35 кВ с устройством фундамента</t>
  </si>
  <si>
    <t>Устройство элементов ПС на новый фундамент</t>
  </si>
  <si>
    <t>Замена выключателя 110 кВ и выше</t>
  </si>
  <si>
    <t>Замена выключателя 35 кВ</t>
  </si>
  <si>
    <t>Замена бакового выключателя 110 кВ и выше</t>
  </si>
  <si>
    <t>Замена бакового выключателя 35 кВ</t>
  </si>
  <si>
    <t>Замена элементов ПС</t>
  </si>
  <si>
    <t>РЗА элементов ПС</t>
  </si>
  <si>
    <t>Прочие (шкафы, панели)</t>
  </si>
  <si>
    <t>Система оперативного постоянного тока и собственных нужд</t>
  </si>
  <si>
    <t>УПАТС, телефония</t>
  </si>
  <si>
    <t>Комплекс систем безопасности</t>
  </si>
  <si>
    <t>ОКГТ</t>
  </si>
  <si>
    <t>ОКСН</t>
  </si>
  <si>
    <t>ВОК</t>
  </si>
  <si>
    <t>ВОК в трубе</t>
  </si>
  <si>
    <t>Система диагностики и мониторинга КЛ</t>
  </si>
  <si>
    <t>Система дианостики трансформатора (выключателя)</t>
  </si>
  <si>
    <t>Цифровые преобразователи сигналов (ШПС)</t>
  </si>
  <si>
    <t>Строительные работы по ВЛ 110-220 кВ</t>
  </si>
  <si>
    <t>Участок (заход) ВЛ 110-220 кВ</t>
  </si>
  <si>
    <t>Опоры ВЛ 110-220 кВ</t>
  </si>
  <si>
    <t>Опоры на участке ВЛ 110-220 кВ</t>
  </si>
  <si>
    <t>Строительные работы по ВЛ 330 кВ</t>
  </si>
  <si>
    <t>Участок (заход) ВЛ 330 кВ</t>
  </si>
  <si>
    <t>Опоры ВЛ 330 кВ</t>
  </si>
  <si>
    <t>Опоры на участке ВЛ 330 кВ</t>
  </si>
  <si>
    <t>Строительные работы по ВЛ 500 кВ</t>
  </si>
  <si>
    <t>Участок (заход) ВЛ 500 кВ</t>
  </si>
  <si>
    <t>Опоры ВЛ 500 кВ</t>
  </si>
  <si>
    <t>Опоры на участке ВЛ 500 кВ</t>
  </si>
  <si>
    <t>Строительные работы по ВЛ 750 кВ</t>
  </si>
  <si>
    <t>Участок (заход) ВЛ 750 кВ</t>
  </si>
  <si>
    <t>Опоры ВЛ 750 кВ</t>
  </si>
  <si>
    <t>Опоры на участке ВЛ 750 кВ</t>
  </si>
  <si>
    <t>Фундаменты ВЛ</t>
  </si>
  <si>
    <t>№</t>
  </si>
  <si>
    <t>Перечень наименований сметных расчетов в составе обосновывающих материалов (Источников ЦИ)</t>
  </si>
  <si>
    <t>Наименование расчета (ЛСР)</t>
  </si>
  <si>
    <t>ЦЕНЫ НА ОБОРУДОВАНИЕ И МАТЕРИАЛЫ</t>
  </si>
  <si>
    <t>ИСТОЧНИКИ ЦЕНОВОЙ ИНФОРМАЦИИ</t>
  </si>
  <si>
    <t xml:space="preserve">СВОДНЫЙ СМЕТНЫЙ РАСЧЕТ СТОИМОСТИ </t>
  </si>
  <si>
    <t>Технические показатели</t>
  </si>
  <si>
    <t>Кол-во технологических решений</t>
  </si>
  <si>
    <t>Измеритель</t>
  </si>
  <si>
    <t>Наименование проекта-аналога (сметного расчета)</t>
  </si>
  <si>
    <t>Ед. изм.</t>
  </si>
  <si>
    <t>Технические характеристики</t>
  </si>
  <si>
    <t>Источник ценовой информации</t>
  </si>
  <si>
    <t>Итого, сметная стоимость в прогнозном уровне цен</t>
  </si>
  <si>
    <t>Номер расчета (ЛСР)</t>
  </si>
  <si>
    <t>Таблица 1. Энергетическое и электросетевое строительство (реконструкция, техническое перевооружение)</t>
  </si>
  <si>
    <t>Другое</t>
  </si>
  <si>
    <t>Наименование проекта</t>
  </si>
  <si>
    <t>(наименование проекта</t>
  </si>
  <si>
    <t>По итогам расчета сметной стоимости с учетом НДС, определяется "итого сметная стоимость в прогнозном уровне цен" в соответствии с пунктом 118 Приказа Минэнерго России от 5 мая 2016 г. № 380 (либо пункт 53 от 14.06.2016 № 533).</t>
  </si>
  <si>
    <t>Форма "Сводка затрат" и данные в столбцах 1-3 заполняются в соответствии с Приложением 7 к приказу Минстроя России от 04.08.2020 № 421</t>
  </si>
  <si>
    <t>Столбцы 4, 5 заполняются в отношении проектов по которым предусмотрено выделение этапов в составе проектной документации в соответствии с Градостроительным кодексом Российской Федерации.</t>
  </si>
  <si>
    <t>Количество сводных сметных расчетов в соответствии с пунктом 40  приказа Минстроя России от 04.08.2020 № 421 разрабатывается на этап строительства, если проектной документации предусмотрено выделение этапов.</t>
  </si>
  <si>
    <t>(указать)</t>
  </si>
  <si>
    <r>
      <t xml:space="preserve">Форма "Объектный сметный расчет" и данные в столбцах 1-8 заполняются </t>
    </r>
    <r>
      <rPr>
        <u/>
        <sz val="12"/>
        <rFont val="Times New Roman"/>
        <family val="1"/>
        <charset val="204"/>
      </rPr>
      <t xml:space="preserve">в текущем уровне цен </t>
    </r>
    <r>
      <rPr>
        <sz val="12"/>
        <rFont val="Times New Roman"/>
        <family val="1"/>
        <charset val="204"/>
      </rPr>
      <t>в соответствии с Приложением 5 к приказу Минстроя России № 421.</t>
    </r>
  </si>
  <si>
    <t>В столбце 2 указывается наименование расчета (локального сметного расчета) в соответствии с наименованиями, рекомендуемые в таблице 1 из числа перечня наименований сметных расчетов в составе обосновывающих материалов</t>
  </si>
  <si>
    <t>Источники ценовой информации представляют собой результаты расчетов по сметам с использованием сметных нормативов и данных проектов-аналогов и является сводной таблицей сметных расчетов и обоснований.</t>
  </si>
  <si>
    <t>В столбце 5 указывается количественная характеристика технологических решений.</t>
  </si>
  <si>
    <t>В столбце 6 указывается измеритель количества, указанного в столбце 5 -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</si>
  <si>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7 указывается расчетная величина удельного показателя сметного расчета как отношение затрат, указанных в столбце 4 на количественный показатель столбца 5.</t>
  </si>
  <si>
    <t>В столбце 8 указывается наименование проекта-аналога (сметного расчета) с использованием которого выполнен сметный расчет.</t>
  </si>
  <si>
    <t>Цены на оборудование и материалы раскрываются в отношении всего дорогостоящего оборудования и материалов по инвестиционному проекту, которое используется при формировании сметных расчетов и учитывается в оценке полной стоимости.</t>
  </si>
  <si>
    <t>В столбце 1 указывается наименование оборудования (материалов).</t>
  </si>
  <si>
    <t>В столбце 2 указывается единица измерения.</t>
  </si>
  <si>
    <t>В столбце 3 указывается количество оборудования (материалов).</t>
  </si>
  <si>
    <t>В столбце 5 указывается номинальный класс напряжения оборудования (материалов).</t>
  </si>
  <si>
    <t>В столбце 6 указывается техническая характеристика оборудования (материалов).</t>
  </si>
  <si>
    <t>Цена за ед., тыс. руб. без НДС</t>
  </si>
  <si>
    <t>В столбце 4 указывается цена оборудования (материалов) за единицу продукции в тыс. руб. без НДС.</t>
  </si>
  <si>
    <t>В столбце 7 указывается итого стоимость оборудования (материалов) в тыс. руб. без НДС, как произведение цены за 1 ед. продукции, указанным в столбце 4,  на количество, указанное в столбце 3.</t>
  </si>
  <si>
    <t>В столбце 8 указывается источник ценовой информации (данные технико-коммерческих предложений, запросов цен и др. источников ценовой информации).</t>
  </si>
  <si>
    <t>(наименование проекта)</t>
  </si>
  <si>
    <r>
      <t xml:space="preserve">Форма "Сводный сметный расчет стоимости строительства" и данные в столбцах 1-8 заполняются </t>
    </r>
    <r>
      <rPr>
        <u/>
        <sz val="12"/>
        <rFont val="Times New Roman"/>
        <family val="1"/>
        <charset val="204"/>
      </rPr>
      <t xml:space="preserve">в текущем уровне цен </t>
    </r>
    <r>
      <rPr>
        <sz val="12"/>
        <rFont val="Times New Roman"/>
        <family val="1"/>
        <charset val="204"/>
      </rPr>
      <t>в соответствии с Приложением 6 к приказу Минстроя России от 04.08.2020 № 421.</t>
    </r>
  </si>
  <si>
    <r>
      <t>Итого, тыс. руб. без НДС (</t>
    </r>
    <r>
      <rPr>
        <b/>
        <sz val="12"/>
        <rFont val="Times New Roman"/>
        <family val="1"/>
        <charset val="204"/>
      </rPr>
      <t>ст.7=ст.4*ст.3</t>
    </r>
    <r>
      <rPr>
        <sz val="12"/>
        <rFont val="Times New Roman"/>
        <family val="1"/>
        <charset val="204"/>
      </rPr>
      <t>)</t>
    </r>
  </si>
  <si>
    <t>в качестве проекта-аналога принимается проектная документация утвержденная в соответствии с градостроительной деятельностью;</t>
  </si>
  <si>
    <t>объект-аналог выбирается в отношении заявленных в столбце 3 технических показателей планируемого к реализации инвестиционного проекта;</t>
  </si>
  <si>
    <t>При использовании данных проектов-аналогов (формировании сметных расчетов) следует учитывать следующее:</t>
  </si>
  <si>
    <t>в качестве основы для формирования сметных расчетов принимается ведомость объемов работ проектной документации, которая пересчитывается для заданных количественных технологических решений, указанных в столбце 5, а также объемов (количества) оборудования и материалов, указанного в столбце 3 на вкладке "Цены на ОБ и МАТ";</t>
  </si>
  <si>
    <t>В столбце 1 указывается номер сметного расчета (локального сметного расчета)  (сметы разработчика, расчетной модели). Порядковые номера расчетов располагаются по возрастанию. Номера сметных расчетов не имеют отношения к номерам сметных расчетов проектов-аналогов.</t>
  </si>
  <si>
    <t>В столбце 3 указываются технические показатели сметного расчета и технических решений. Технические показатели и решения детализируются в зависимости от степени проработки проектной документации и наличия соответствующих обосновывающих материалов.</t>
  </si>
  <si>
    <t>В столбце 4 указывается стоимость по сметному расчету (локальному сметному расчету) в текущем уровне цен без учета временных зданий и сооружений и зимнего удорожания.</t>
  </si>
  <si>
    <r>
      <t>Удельная стоимость, тыс. руб. (</t>
    </r>
    <r>
      <rPr>
        <b/>
        <sz val="12"/>
        <rFont val="Times New Roman"/>
        <family val="1"/>
        <charset val="204"/>
      </rPr>
      <t>ст.8=ст.4/ст.5</t>
    </r>
    <r>
      <rPr>
        <sz val="12"/>
        <rFont val="Times New Roman"/>
        <family val="1"/>
        <charset val="204"/>
      </rPr>
      <t>)</t>
    </r>
  </si>
  <si>
    <t>ПАО "Россети Северо-Запад"</t>
  </si>
  <si>
    <t>Прочие работы</t>
  </si>
  <si>
    <t>№ пп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</si>
  <si>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</si>
  <si>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</si>
  <si>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</si>
  <si>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строительных работ</t>
  </si>
  <si>
    <t>оборудования, мебели, инвентаря</t>
  </si>
  <si>
    <t>прочих</t>
  </si>
  <si>
    <t>Глава 1. Подготовка территории строительства</t>
  </si>
  <si>
    <t>ОБЪЕКТНЫЙ СМЕТНЫЙ РАСЧЕТ № 01-01</t>
  </si>
  <si>
    <t>Подготовительные  работы</t>
  </si>
  <si>
    <t>Итого по Главе 1. "Подготовка территории строительства"</t>
  </si>
  <si>
    <t>Глава 2. Основные объекты строительства</t>
  </si>
  <si>
    <t>ОБЪЕКТНЫЙ СМЕТНЫЙ РАСЧЕТ № 02-01</t>
  </si>
  <si>
    <t>Строительно-монтажные работы</t>
  </si>
  <si>
    <t>в том числе оборудование заказчика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</si>
  <si>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</si>
  <si>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</si>
  <si>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</si>
  <si>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</si>
  <si>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</si>
  <si>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</si>
  <si>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</si>
  <si>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</si>
  <si>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в том числе:</t>
  </si>
  <si>
    <t>ТП</t>
  </si>
  <si>
    <t>кабельные линии</t>
  </si>
  <si>
    <t>воздушные линии 10 кВ</t>
  </si>
  <si>
    <t>воздушные линии 35 кВ</t>
  </si>
  <si>
    <t>воздушные линии 110 кВ</t>
  </si>
  <si>
    <t>Глава 8. Временные здания и сооружения</t>
  </si>
  <si>
    <t>ГСН-81-05-01-2001 прил.1 п.2.7, ТЧ п.2.1</t>
  </si>
  <si>
    <t>Временные здания и сооружения - 2,5%*0,8 (кабельная линия)</t>
  </si>
  <si>
    <t>Временные здания и сооружения - 2,5%*0,8 (ВЛ 10 кВ)</t>
  </si>
  <si>
    <t>ГСН-81-05-01-2001 прил.1 п.2.5, ТЧ п.2.1</t>
  </si>
  <si>
    <t>Временные здания и сооружения - 3,3%*0,8 (ВЛ 35 кВ)</t>
  </si>
  <si>
    <t>Временные здания и сооружения - 3,3%*0,8 (ВЛ 110 кВ )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</si>
  <si>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</si>
  <si>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</si>
  <si>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</si>
  <si>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ОБЪЕКТНЫЙ СМЕТНЫЙ РАСЧЕТ № 09-01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</si>
  <si>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</si>
  <si>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</si>
  <si>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</si>
  <si>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Постановление Правительства РФ от 21.06.2010г. №468</t>
  </si>
  <si>
    <t>Строительный контроль - 2,14%</t>
  </si>
  <si>
    <t>Итого по Главе 10. "Содержание службы заказчика. Строительный контроль"</t>
  </si>
  <si>
    <t>Глава 12. Проектные и изыскательские работы</t>
  </si>
  <si>
    <t>Проектные работы</t>
  </si>
  <si>
    <t>Итого по Главе 12. "Проектные и изыскательские работы"</t>
  </si>
  <si>
    <t>Итого по Главам 1-12</t>
  </si>
  <si>
    <t>Непредвиденные затраты</t>
  </si>
  <si>
    <t>Приказ Минстроя России от 04.08.2020 N 421/пр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</si>
  <si>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</si>
  <si>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</si>
  <si>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</si>
  <si>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</si>
  <si>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 xml:space="preserve">Налоговой кодекс РФ </t>
  </si>
  <si>
    <t>НДС - 20%</t>
  </si>
  <si>
    <t>Всего по сводному расчету</t>
  </si>
  <si>
    <t>Строки за итогами</t>
  </si>
  <si>
    <t>возврат материалов</t>
  </si>
  <si>
    <t>Основные объекты строительства</t>
  </si>
  <si>
    <t xml:space="preserve"> 02-01</t>
  </si>
  <si>
    <t>Приказ №66 от 02.02.2022 г.</t>
  </si>
  <si>
    <t xml:space="preserve">Содержание службы заказчика-застройщика 15,418% </t>
  </si>
  <si>
    <t>Сметная стоимость всего, в том числе:</t>
  </si>
  <si>
    <t>Приказ от 19.06.2020 г. №332/пр прил. 1 п. 39.2</t>
  </si>
  <si>
    <t>Приказ Минстроя России от 25.05.2021. № 325/пр прил.№1 п.50</t>
  </si>
  <si>
    <t>Временные здания и сооружения 2,5%</t>
  </si>
  <si>
    <t>1 шт</t>
  </si>
  <si>
    <t>Дополнительные затраты при производстве работ в зимнее время 2,9%</t>
  </si>
  <si>
    <t>Приложение № 2</t>
  </si>
  <si>
    <t>Утверждено приказом № 421 от 4 августа 2020 г. Минстроя РФ</t>
  </si>
  <si>
    <t>СОГЛАСОВАНО:</t>
  </si>
  <si>
    <t>УТВЕРЖДАЮ:</t>
  </si>
  <si>
    <t>"____" ________________ 202_  года</t>
  </si>
  <si>
    <t xml:space="preserve">Наименование редакции сметных нормативов  </t>
  </si>
  <si>
    <t>Наименование программного продукта</t>
  </si>
  <si>
    <t>"ГРАНД-Смета 2022.1"</t>
  </si>
  <si>
    <t>(наименование стройки)</t>
  </si>
  <si>
    <t>(наименование объекта капитального строительства)</t>
  </si>
  <si>
    <t>3 ф c ТТ прибор учета</t>
  </si>
  <si>
    <t>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</si>
  <si>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</si>
  <si>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</si>
  <si>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</si>
  <si>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</si>
  <si>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</si>
  <si>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</si>
  <si>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Сметная стоимость </t>
  </si>
  <si>
    <t>тыс.руб.</t>
  </si>
  <si>
    <t>(0)</t>
  </si>
  <si>
    <t>Средства на оплату труда рабочих</t>
  </si>
  <si>
    <t>Нормативные затраты труда рабочих</t>
  </si>
  <si>
    <t>чел.час.</t>
  </si>
  <si>
    <t>Нормативные затраты труда машинистов</t>
  </si>
  <si>
    <t xml:space="preserve">Расчетный измеритель конструктивного решения  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</si>
  <si>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</si>
  <si>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</si>
  <si>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</si>
  <si>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</si>
  <si>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</si>
  <si>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</si>
  <si>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</si>
  <si>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</si>
  <si>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</si>
  <si>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1</t>
  </si>
  <si>
    <t>Счетчики, устанавливаемые на готовом основании: трехфазные</t>
  </si>
  <si>
    <t>1 шт.</t>
  </si>
  <si>
    <t>2</t>
  </si>
  <si>
    <t>3</t>
  </si>
  <si>
    <t>в т.ч. ОТм</t>
  </si>
  <si>
    <t>4</t>
  </si>
  <si>
    <t>М</t>
  </si>
  <si>
    <t>ЗТ</t>
  </si>
  <si>
    <t>чел.-ч</t>
  </si>
  <si>
    <t>0,7</t>
  </si>
  <si>
    <t>ЗТм</t>
  </si>
  <si>
    <t>0,01</t>
  </si>
  <si>
    <t>Итого по расценке</t>
  </si>
  <si>
    <t>ФОТ</t>
  </si>
  <si>
    <t>%</t>
  </si>
  <si>
    <t>Всего по позиции</t>
  </si>
  <si>
    <t>Трансформатор тока напряжением: до 10 кВ</t>
  </si>
  <si>
    <t>2,43</t>
  </si>
  <si>
    <t>0,06</t>
  </si>
  <si>
    <t>5</t>
  </si>
  <si>
    <t>шт.</t>
  </si>
  <si>
    <t>0</t>
  </si>
  <si>
    <t>шт</t>
  </si>
  <si>
    <t>Итоги по смете:</t>
  </si>
  <si>
    <t xml:space="preserve">  ВСЕГО по смете</t>
  </si>
  <si>
    <t>Составил:</t>
  </si>
  <si>
    <t>[должность, подпись (инициалы, фамилия)]</t>
  </si>
  <si>
    <t>Проверил: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</si>
  <si>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</si>
  <si>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</si>
  <si>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</si>
  <si>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</si>
  <si>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</si>
  <si>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</si>
  <si>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Монтажные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</si>
  <si>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</si>
  <si>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</si>
  <si>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</si>
  <si>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</si>
  <si>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</si>
  <si>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</si>
  <si>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</si>
  <si>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</si>
  <si>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</si>
  <si>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>Прибор учета</t>
  </si>
  <si>
    <t>Трансформатор тока</t>
  </si>
  <si>
    <t>Составлен в ценах по состоянию на 3 кв.2022 г</t>
  </si>
  <si>
    <t>Составлен в текущих ценах на на  3 кв 2022 г.</t>
  </si>
  <si>
    <t>в ценах  3 кв 2022 г</t>
  </si>
  <si>
    <t>Составлен в текущих ценах на  3 кв 2022 г.</t>
  </si>
  <si>
    <t>ЛОКАЛЬНЫЙ СМЕТНЫЙ РАСЧЕТ (СМЕТА) № 02-01-01</t>
  </si>
  <si>
    <t xml:space="preserve"> 3 кв 2022 г.</t>
  </si>
  <si>
    <t>(6,31)</t>
  </si>
  <si>
    <t>(0,35)</t>
  </si>
  <si>
    <t>(0,16)</t>
  </si>
  <si>
    <t>(5,96)</t>
  </si>
  <si>
    <t>Раздел 1. Строительные работы</t>
  </si>
  <si>
    <t>Итоги по разделу 1 Строительные работы :</t>
  </si>
  <si>
    <t xml:space="preserve">  Итого по разделу 1 Строительные работы</t>
  </si>
  <si>
    <t>Раздел 2. Материалы для строительных работ</t>
  </si>
  <si>
    <t>Итоги по разделу 2 Материалы для строительных работ :</t>
  </si>
  <si>
    <t xml:space="preserve">  Итого по разделу 2 Материалы для строительных работ</t>
  </si>
  <si>
    <t>Раздел 3. Монтажные работы</t>
  </si>
  <si>
    <t>Установка ПКУ</t>
  </si>
  <si>
    <t>ТЕРм08-03-600-02</t>
  </si>
  <si>
    <t>Прил.3, Табл.1, п.4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</si>
  <si>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существующих зданий,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</t>
  </si>
  <si>
    <t>1,2</t>
  </si>
  <si>
    <t>35,07</t>
  </si>
  <si>
    <t>11,04</t>
  </si>
  <si>
    <t>8,44</t>
  </si>
  <si>
    <t>0,84</t>
  </si>
  <si>
    <t>0,012</t>
  </si>
  <si>
    <t>Приказ № 812/пр от 21.12.2020 Прил. п.49.3</t>
  </si>
  <si>
    <t>НР Электротехнические установки на других объектах</t>
  </si>
  <si>
    <t>97</t>
  </si>
  <si>
    <t>Приказ № 774/пр от 11.12.2020 Прил. п.49.3</t>
  </si>
  <si>
    <t>СП Электротехнические установки на других объектах</t>
  </si>
  <si>
    <t>51</t>
  </si>
  <si>
    <t>Счетчики, устанавливаемые на готовом основании: трехфазные (демонтаж)</t>
  </si>
  <si>
    <t>МДС37 п.3.2.1.</t>
  </si>
  <si>
    <t>Демонтаж оборудования, которое подлежит дальнейшему использованию, со снятием с места установки, необходимой (частичной) разборкой и консервированием с целью длительного или кратковременного хранения ОЗП=0,7; ЭМ=0,7 к расх.; ЗПМ=0,7; МАТ=0 к расх.; ТЗ=0,7; ТЗМ=0,7</t>
  </si>
  <si>
    <t>0,588</t>
  </si>
  <si>
    <t>0,0084</t>
  </si>
  <si>
    <t>ТЕРм08-01-053-01</t>
  </si>
  <si>
    <t>8,748</t>
  </si>
  <si>
    <t>0,216</t>
  </si>
  <si>
    <t>Трансформатор тока напряжением: до 10 кВ (демонтаж)</t>
  </si>
  <si>
    <t>6,1236</t>
  </si>
  <si>
    <t>0,1512</t>
  </si>
  <si>
    <t>Итоги по разделу 3 Монтажные работы :</t>
  </si>
  <si>
    <t xml:space="preserve">  Итого по разделу 3 Монтажные работы</t>
  </si>
  <si>
    <t>Раздел 4. Материалы для монтажных работ</t>
  </si>
  <si>
    <t>Материалы для установки ПКУ</t>
  </si>
  <si>
    <t>Прайс-лист</t>
  </si>
  <si>
    <t>6</t>
  </si>
  <si>
    <t>(Материалы для монтажных работ)</t>
  </si>
  <si>
    <t>Итоги по разделу 4 Материалы для монтажных работ :</t>
  </si>
  <si>
    <t xml:space="preserve">     Строительные работы</t>
  </si>
  <si>
    <t xml:space="preserve">  Итого по разделу 4 Материалы для монтажных работ</t>
  </si>
  <si>
    <t>Раздел 5. Оборудование</t>
  </si>
  <si>
    <t>Итоги по разделу 5 Оборудование :</t>
  </si>
  <si>
    <t xml:space="preserve">  Итого по разделу 5 Оборудование</t>
  </si>
  <si>
    <t xml:space="preserve">                                                      (Начальник ОКС Фалевский И.Н.)</t>
  </si>
  <si>
    <t xml:space="preserve"> 02-01-01</t>
  </si>
  <si>
    <t>Монтаж ПУ</t>
  </si>
  <si>
    <t>Строительство узла коммерческого учета (2 т.у.) в РУ 0,4 кВ КТП Васильевское-3 в с.Васильевское Великоустюгского района для тех. присоединения животноводческого комплекса   (СХП Устюгмолоко, ООО Дог. № 26-00031ВУ/21 от 25.06.21)</t>
  </si>
  <si>
    <t>(12,11)</t>
  </si>
  <si>
    <t>(0,78)</t>
  </si>
  <si>
    <t>(1,56)</t>
  </si>
  <si>
    <t>(10,56)</t>
  </si>
  <si>
    <t>Раздел 1. Демонтаж</t>
  </si>
  <si>
    <t>7,29</t>
  </si>
  <si>
    <t>0,18</t>
  </si>
  <si>
    <t>ТЕРм08-01-087-03</t>
  </si>
  <si>
    <t>Металлические конструкции</t>
  </si>
  <si>
    <t>1 т</t>
  </si>
  <si>
    <t>0,03</t>
  </si>
  <si>
    <t>62,2</t>
  </si>
  <si>
    <t>1,866</t>
  </si>
  <si>
    <t>1,74</t>
  </si>
  <si>
    <t>0,0522</t>
  </si>
  <si>
    <t>ТЕРм08-01-068-01</t>
  </si>
  <si>
    <t>Шина сборная - одна полоса в фазе, медная или алюминиевая сечением: до 250 мм2</t>
  </si>
  <si>
    <t>100 м</t>
  </si>
  <si>
    <t>52,5</t>
  </si>
  <si>
    <t>3,15</t>
  </si>
  <si>
    <t>5,91</t>
  </si>
  <si>
    <t>0,3546</t>
  </si>
  <si>
    <t>Итоги по разделу 1 Демонтаж :</t>
  </si>
  <si>
    <t xml:space="preserve">  Итого по разделу 1 Демонтаж</t>
  </si>
  <si>
    <t>Раздел 2. Монтаж</t>
  </si>
  <si>
    <t>2,15</t>
  </si>
  <si>
    <t>6,45</t>
  </si>
  <si>
    <t>0,09</t>
  </si>
  <si>
    <t>0,27</t>
  </si>
  <si>
    <t>ТЕРм10-04-101-11</t>
  </si>
  <si>
    <t>Колодка клеммная на металлической конструкции, количество перьев: 20</t>
  </si>
  <si>
    <t>15</t>
  </si>
  <si>
    <t>Приказ № 812/пр от 21.12.2020 Прил. п.51.2</t>
  </si>
  <si>
    <t>НР Монтаж радиотелевизионного и электронного оборудования</t>
  </si>
  <si>
    <t>95</t>
  </si>
  <si>
    <t>Приказ № 774/пр от 11.12.2020 Прил. п.51.2</t>
  </si>
  <si>
    <t>СП Монтаж радиотелевизионного и электронного оборудования</t>
  </si>
  <si>
    <t>53</t>
  </si>
  <si>
    <t>9</t>
  </si>
  <si>
    <t>8</t>
  </si>
  <si>
    <t>ТССЦ-502-0620</t>
  </si>
  <si>
    <t>Шины алюминиевые</t>
  </si>
  <si>
    <t>м</t>
  </si>
  <si>
    <t>(Электротехнические установки на других объектах)</t>
  </si>
  <si>
    <t>7</t>
  </si>
  <si>
    <t>ТЕРм10-04-066-04</t>
  </si>
  <si>
    <t>Коробка кабельная соединительная или разветвительная</t>
  </si>
  <si>
    <t>10</t>
  </si>
  <si>
    <t>ТССЦ-503-0716</t>
  </si>
  <si>
    <t>Коробка клеммная испытательная ИКК</t>
  </si>
  <si>
    <t>(Монтаж радиотелевизионного и электронного оборудования)</t>
  </si>
  <si>
    <t>11</t>
  </si>
  <si>
    <t>ТЕРм08-02-398-01</t>
  </si>
  <si>
    <t>Провод в лотках, сечением: до 6 мм2</t>
  </si>
  <si>
    <t>0,4</t>
  </si>
  <si>
    <t>1,03</t>
  </si>
  <si>
    <t>0,412</t>
  </si>
  <si>
    <t>0,004</t>
  </si>
  <si>
    <t>12</t>
  </si>
  <si>
    <t>ТЕРм08-02-144-01</t>
  </si>
  <si>
    <t>Присоединение к зажимам жил проводов или кабелей сечением: до 2,5 мм2</t>
  </si>
  <si>
    <t>100 шт.</t>
  </si>
  <si>
    <t>0,6</t>
  </si>
  <si>
    <t>9,6</t>
  </si>
  <si>
    <t>5,76</t>
  </si>
  <si>
    <t>Итоги по разделу 2 Монтаж :</t>
  </si>
  <si>
    <t xml:space="preserve">  Итого по разделу 2 Монтаж</t>
  </si>
  <si>
    <t>Раздел 3. Пусконаладочные работы</t>
  </si>
  <si>
    <t>13</t>
  </si>
  <si>
    <t>Трансформатор тока измерительный выносной напряжением: до 11 кВ, с твердой изоляцией</t>
  </si>
  <si>
    <t>4,5</t>
  </si>
  <si>
    <t>13,5</t>
  </si>
  <si>
    <t>Приказ № 812/пр от 21.12.2020 Прил. п.83</t>
  </si>
  <si>
    <t>НР Пусконаладочные работы: 'вхолостую' - 80%, 'под нагрузкой' - 20%</t>
  </si>
  <si>
    <t>74</t>
  </si>
  <si>
    <t>Приказ № 774/пр от 11.12.2020 Прил. п.83</t>
  </si>
  <si>
    <t>СП Пусконаладочные работы: 'вхолостую' - 80%, 'под нагрузкой' - 20%</t>
  </si>
  <si>
    <t>36</t>
  </si>
  <si>
    <t>14</t>
  </si>
  <si>
    <t>Схема разводки трехпроводной системы с количеством панелей (шкафов, ячеек): за каждую последующую панель (шкаф, ячейку) свыше 2</t>
  </si>
  <si>
    <t>схема</t>
  </si>
  <si>
    <t>0,72</t>
  </si>
  <si>
    <t>Измерение сопротивления растеканию тока: контура с диагональю до 20 м</t>
  </si>
  <si>
    <t>измерение</t>
  </si>
  <si>
    <t>1,62</t>
  </si>
  <si>
    <t>9,72</t>
  </si>
  <si>
    <t>16</t>
  </si>
  <si>
    <t>Проверка наличия цепи между заземлителями и заземленными элементами</t>
  </si>
  <si>
    <t>100 измерений</t>
  </si>
  <si>
    <t>0,12</t>
  </si>
  <si>
    <t>12,96</t>
  </si>
  <si>
    <t>1,5552</t>
  </si>
  <si>
    <t>Итоги по разделу 3 Пусконаладочные работы :</t>
  </si>
  <si>
    <t xml:space="preserve">     Прочие затраты</t>
  </si>
  <si>
    <t xml:space="preserve">          Пусконаладочные работы</t>
  </si>
  <si>
    <t xml:space="preserve">               в том числе:</t>
  </si>
  <si>
    <t xml:space="preserve">                    оплата труда</t>
  </si>
  <si>
    <t xml:space="preserve">                    накладные расходы</t>
  </si>
  <si>
    <t xml:space="preserve">                    сметная прибыль</t>
  </si>
  <si>
    <t xml:space="preserve">  Итого по разделу 3 Пусконаладочные работы</t>
  </si>
  <si>
    <t>Раздел 4. Оборудование</t>
  </si>
  <si>
    <t>17</t>
  </si>
  <si>
    <t>КП</t>
  </si>
  <si>
    <t>Трансформатор тока ТОЛ-НТЗ-10-01А 600/5</t>
  </si>
  <si>
    <t>6,16</t>
  </si>
  <si>
    <t>(Пусконаладочные работы: 'вхолостую' - 80%, 'под нагрузкой' - 20%)</t>
  </si>
  <si>
    <t>Цена=24374/1,2/6,16</t>
  </si>
  <si>
    <t>Итоги по разделу 4 Оборудование :</t>
  </si>
  <si>
    <t xml:space="preserve">                    материалы</t>
  </si>
  <si>
    <t xml:space="preserve">  Итого по разделу 4 Оборудование</t>
  </si>
  <si>
    <t>Модернизация ПС 110/35/10 кВ "Верховажье" в части замены ТТ-110 кВ (15 шт.) и установки шкафов защит трансформаторов (2 шт.)</t>
  </si>
  <si>
    <t>02-01-02 Смета замена ТТ-10 кВ</t>
  </si>
  <si>
    <t>ЛОКАЛЬНЫЙ СМЕТНЫЙ РАСЧЕТ (СМЕТА) № 02-01-02</t>
  </si>
  <si>
    <t xml:space="preserve"> 02-01-02</t>
  </si>
  <si>
    <t>Смета замена ТТ-10 кВ</t>
  </si>
  <si>
    <t xml:space="preserve">             Оборудование</t>
  </si>
  <si>
    <t>Приказ от 19.06.2020 г. №332/пр прил. 1 п. 22</t>
  </si>
  <si>
    <t>Трансформатрные подстанции напряжением 35 кВ и выше  - 3,9%</t>
  </si>
  <si>
    <t>Приказ Минстроя России от 25.05.2021. № 325/пр прил.№1 п.37</t>
  </si>
  <si>
    <t>Производство работ в зимнее время - 2,5%* от СМР гл.1-8</t>
  </si>
  <si>
    <t>ТТ-10 кВ</t>
  </si>
  <si>
    <t>компл 3 шт</t>
  </si>
  <si>
    <t>КП ЭТМ 126/1024276 от 22.08.2022</t>
  </si>
  <si>
    <t>3-ф счётчик косвенного включения</t>
  </si>
  <si>
    <t>Цена=33200/6,16</t>
  </si>
  <si>
    <t>(13,46)</t>
  </si>
  <si>
    <t>(0,7)</t>
  </si>
  <si>
    <t>(1,14)</t>
  </si>
  <si>
    <t>(12,32)</t>
  </si>
  <si>
    <t>Раздел 1. Монтаж</t>
  </si>
  <si>
    <t>Устройство РЗА</t>
  </si>
  <si>
    <t>31,94</t>
  </si>
  <si>
    <t>10,45</t>
  </si>
  <si>
    <t>8,41</t>
  </si>
  <si>
    <t>Реле, ключ, кнопка и др. с подготовкой места установки</t>
  </si>
  <si>
    <t>Приказ № 812/пр от 21.12.2020 Прил. п.51.1</t>
  </si>
  <si>
    <t>НР Прокладка и монтаж сетей связи</t>
  </si>
  <si>
    <t>90</t>
  </si>
  <si>
    <t>Приказ № 774/пр от 11.12.2020 Прил. п.51.1</t>
  </si>
  <si>
    <t>СП Прокладка и монтаж сетей связи</t>
  </si>
  <si>
    <t>46</t>
  </si>
  <si>
    <t>Разъемы штепсельные с разделкой и включением экранированного кабеля с экранированными жилами, сечение жилы до 1 мм2, количество подключаемых жил: 14 шт.</t>
  </si>
  <si>
    <t>3,09</t>
  </si>
  <si>
    <t>Приказ № 812/пр от 21.12.2020 Прил. п.53</t>
  </si>
  <si>
    <t>НР Приборы, средства автоматизации и вычислительной техники</t>
  </si>
  <si>
    <t>Приказ № 774/пр от 11.12.2020 Прил. п.53</t>
  </si>
  <si>
    <t>СП Приборы, средства автоматизации и вычислительной техники</t>
  </si>
  <si>
    <t>0,8</t>
  </si>
  <si>
    <t>0,824</t>
  </si>
  <si>
    <t>0,008</t>
  </si>
  <si>
    <t>11,52</t>
  </si>
  <si>
    <t>Итоги по разделу 1 Монтаж :</t>
  </si>
  <si>
    <t xml:space="preserve">  Итого по разделу 1 Монтаж</t>
  </si>
  <si>
    <t>Раздел 2. Пусконаладочные работы</t>
  </si>
  <si>
    <t>Устройство РЗА Сириус 21Л</t>
  </si>
  <si>
    <t>19,44</t>
  </si>
  <si>
    <t>Итоги по разделу 2 Пусконаладочные работы :</t>
  </si>
  <si>
    <t xml:space="preserve">  Итого по разделу 2 Пусконаладочные работы</t>
  </si>
  <si>
    <t>Раздел 3. Оборудование</t>
  </si>
  <si>
    <t>Сириус 21 Л</t>
  </si>
  <si>
    <t>Цена=71325/1,2/6,16</t>
  </si>
  <si>
    <t>18</t>
  </si>
  <si>
    <t>ключ ввода-вывода 4G10-91-U</t>
  </si>
  <si>
    <t>Цена=1223,12/1,2/6,16</t>
  </si>
  <si>
    <t>19</t>
  </si>
  <si>
    <t>реле указательное  РУ-21 0,15А</t>
  </si>
  <si>
    <t>Цена=3383,92/1,2/6,16</t>
  </si>
  <si>
    <t>20</t>
  </si>
  <si>
    <t>автоматический выключатель LPN-4C-2 (арт.33977) OEZ</t>
  </si>
  <si>
    <t>Цена=2737,39/1,2/6,16</t>
  </si>
  <si>
    <t>21</t>
  </si>
  <si>
    <t>ключ управления-4G10-8004 АМU</t>
  </si>
  <si>
    <t>Цена=5616,8/1,2/6,16</t>
  </si>
  <si>
    <t>24</t>
  </si>
  <si>
    <t>розетка автономного включения</t>
  </si>
  <si>
    <t>Цена=1255/1,2/6,16</t>
  </si>
  <si>
    <t>25</t>
  </si>
  <si>
    <t>БОКС КМПН 1/4 Д/4-Х</t>
  </si>
  <si>
    <t>Цена=344/1,2/6,16</t>
  </si>
  <si>
    <t>Итоги по разделу 3 Оборудование :</t>
  </si>
  <si>
    <t xml:space="preserve">  Итого по разделу 3 Оборудование</t>
  </si>
  <si>
    <t>Монтаж РЗА</t>
  </si>
  <si>
    <t xml:space="preserve">     Оборудование</t>
  </si>
  <si>
    <t xml:space="preserve"> 02-01-03</t>
  </si>
  <si>
    <t>РЗА</t>
  </si>
  <si>
    <t>1 компл</t>
  </si>
  <si>
    <t>ТЕРм10-01-039-06</t>
  </si>
  <si>
    <t>ТЕРм11-04-024-01</t>
  </si>
  <si>
    <t>ТЕРп01-02-017-02</t>
  </si>
  <si>
    <t>ТЕРп01-06-021-02</t>
  </si>
  <si>
    <t>ТЕРп01-11-010-02</t>
  </si>
  <si>
    <t>ТЕРп01-11-011-01</t>
  </si>
  <si>
    <t>009-21-1-03.13-3669</t>
  </si>
  <si>
    <t>Реконструкция ПС 110/35/10кВ Сямжа с заменой трансформаторов тока (ТТ - 3шт.) в ячейке №12 2с.ш. РУ-10кВ, монтаж прибора коммерческого учёта 10кВ (1 т.у.) в с.Сямжа   (Вологдаоблэнерго, АО Дог. № ВОЛ-05546-Б-В/22 от 30.09.22)</t>
  </si>
  <si>
    <t>МИР С-07.05S-57-5(10)-GR-S2T2LQ-G-D - напряж. 3×230/400, ток 5А, класс точности 0,5S/1, 0,2S/0,5</t>
  </si>
  <si>
    <t>ЛОКАЛЬНЫЙ СМЕТНЫЙ РАСЧЕТ (СМЕТА) № 02-01-03</t>
  </si>
  <si>
    <t xml:space="preserve">ТОЛ-НТЗ-10-01А, номинальное напряжение 10 кВ,номинальный первичный ток, А: 5 – 600, номинальный вторичный ток, А: 1; 5, номинальная частота, Гц: 50 или 60 *1  </t>
  </si>
  <si>
    <t>Дог. поставки 195/207/22 от 17.05.2022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</si>
</sst>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###\ ###\ ###\ ##0.00"/>
    <numFmt numFmtId="165" formatCode="#,##0.000"/>
    <numFmt numFmtId="166" formatCode="_-* #,##0.00_р_._-;\-* #,##0.00_р_._-;_-* &quot;-&quot;??_р_._-;_-@_-"/>
    <numFmt numFmtId="167" formatCode="#,##0.00000"/>
    <numFmt numFmtId="168" formatCode="0.0000"/>
    <numFmt numFmtId="169" formatCode="0.00000"/>
  </numFmts>
  <fonts count="59" x14ac:knownFonts="1"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sz val="9"/>
      <name val="Arial"/>
      <family val="1"/>
    </font>
    <font>
      <sz val="10"/>
      <color theme="1"/>
      <name val="Arial"/>
      <family val="2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Arial"/>
      <family val="1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</fills>
  <borders count="3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55">
    <xf numFmtId="0" fontId="0" fillId="0" borderId="0"/>
    <xf numFmtId="0" fontId="3" fillId="0" borderId="0"/>
    <xf numFmtId="0" fontId="10" fillId="0" borderId="0"/>
    <xf numFmtId="166" fontId="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2" fillId="0" borderId="0"/>
    <xf numFmtId="9" fontId="12" fillId="0" borderId="0" applyFont="0" applyFill="0" applyBorder="0" applyAlignment="0" applyProtection="0"/>
    <xf numFmtId="0" fontId="13" fillId="0" borderId="7">
      <alignment horizontal="center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3" fillId="0" borderId="7">
      <alignment horizontal="center"/>
    </xf>
    <xf numFmtId="0" fontId="13" fillId="0" borderId="0">
      <alignment vertical="top"/>
    </xf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13" fillId="0" borderId="0">
      <alignment horizontal="right" vertical="top" wrapText="1"/>
    </xf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13" fillId="0" borderId="7">
      <alignment horizontal="center" wrapText="1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7">
      <alignment horizontal="center" wrapText="1"/>
    </xf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9" fontId="10" fillId="0" borderId="0" applyFont="0" applyFill="0" applyBorder="0" applyAlignment="0" applyProtection="0"/>
    <xf numFmtId="0" fontId="13" fillId="0" borderId="7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7">
      <alignment horizontal="center" wrapText="1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3" fillId="0" borderId="0">
      <alignment horizontal="center"/>
    </xf>
    <xf numFmtId="166" fontId="10" fillId="0" borderId="0" applyFont="0" applyFill="0" applyBorder="0" applyAlignment="0" applyProtection="0"/>
    <xf numFmtId="0" fontId="13" fillId="0" borderId="0">
      <alignment horizontal="left" vertical="top"/>
    </xf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" fillId="0" borderId="0"/>
    <xf numFmtId="0" fontId="43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53" fillId="0" borderId="0"/>
  </cellStyleXfs>
  <cellXfs count="429">
    <xf numFmtId="0" fontId="0" fillId="0" borderId="0" xfId="0"/>
    <xf numFmtId="0" fontId="5" fillId="0" borderId="0" xfId="1" applyFont="1" applyAlignment="1">
      <alignment horizontal="right" vertical="top"/>
    </xf>
    <xf numFmtId="0" fontId="6" fillId="0" borderId="0" xfId="1" applyFont="1" applyAlignment="1">
      <alignment horizontal="left" vertical="center"/>
    </xf>
    <xf numFmtId="0" fontId="6" fillId="0" borderId="0" xfId="0" applyFont="1"/>
    <xf numFmtId="0" fontId="6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left" vertical="center" wrapText="1"/>
    </xf>
    <xf numFmtId="0" fontId="9" fillId="0" borderId="0" xfId="0" applyFont="1"/>
    <xf numFmtId="0" fontId="5" fillId="0" borderId="0" xfId="1" applyFont="1" applyAlignment="1">
      <alignment horizontal="left" vertical="top"/>
    </xf>
    <xf numFmtId="0" fontId="6" fillId="0" borderId="0" xfId="1" applyFont="1" applyAlignment="1">
      <alignment horizontal="center" vertical="center"/>
    </xf>
    <xf numFmtId="0" fontId="6" fillId="0" borderId="3" xfId="1" applyFont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5" fillId="0" borderId="0" xfId="1" applyFont="1" applyAlignment="1">
      <alignment vertical="top"/>
    </xf>
    <xf numFmtId="0" fontId="6" fillId="0" borderId="7" xfId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5" fillId="0" borderId="0" xfId="0" applyFont="1"/>
    <xf numFmtId="0" fontId="4" fillId="0" borderId="7" xfId="0" applyFont="1" applyBorder="1" applyAlignment="1">
      <alignment horizontal="center" vertical="center" wrapText="1"/>
    </xf>
    <xf numFmtId="0" fontId="6" fillId="0" borderId="7" xfId="1" applyFont="1" applyBorder="1" applyAlignment="1">
      <alignment horizontal="left" vertical="center"/>
    </xf>
    <xf numFmtId="0" fontId="6" fillId="0" borderId="7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7" xfId="0" applyFont="1" applyBorder="1" applyAlignment="1">
      <alignment horizontal="center"/>
    </xf>
    <xf numFmtId="0" fontId="5" fillId="0" borderId="7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5" xfId="1" applyFont="1" applyBorder="1" applyAlignment="1">
      <alignment horizontal="left" vertical="center" wrapText="1"/>
    </xf>
    <xf numFmtId="0" fontId="5" fillId="0" borderId="0" xfId="1" applyFont="1" applyFill="1" applyAlignment="1">
      <alignment horizontal="right" vertical="top"/>
    </xf>
    <xf numFmtId="0" fontId="6" fillId="0" borderId="0" xfId="0" applyFont="1" applyFill="1"/>
    <xf numFmtId="0" fontId="6" fillId="0" borderId="0" xfId="1" applyFont="1" applyFill="1" applyAlignment="1">
      <alignment horizontal="left" vertical="center"/>
    </xf>
    <xf numFmtId="0" fontId="6" fillId="0" borderId="1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0" fontId="7" fillId="0" borderId="0" xfId="1" applyFont="1" applyFill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164" fontId="6" fillId="0" borderId="0" xfId="1" applyNumberFormat="1" applyFont="1" applyFill="1" applyAlignment="1">
      <alignment horizontal="left"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1" applyFont="1" applyAlignment="1">
      <alignment horizontal="left" vertical="top"/>
    </xf>
    <xf numFmtId="0" fontId="6" fillId="0" borderId="2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10" fillId="0" borderId="0" xfId="2"/>
    <xf numFmtId="0" fontId="10" fillId="0" borderId="0" xfId="2" applyAlignment="1">
      <alignment horizontal="right"/>
    </xf>
    <xf numFmtId="4" fontId="11" fillId="0" borderId="8" xfId="1" applyNumberFormat="1" applyFont="1" applyBorder="1" applyAlignment="1">
      <alignment horizontal="left" vertical="center" wrapText="1"/>
    </xf>
    <xf numFmtId="0" fontId="11" fillId="0" borderId="7" xfId="1" applyFont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165" fontId="11" fillId="0" borderId="7" xfId="1" applyNumberFormat="1" applyFont="1" applyFill="1" applyBorder="1" applyAlignment="1">
      <alignment horizontal="center" vertical="center" wrapText="1"/>
    </xf>
    <xf numFmtId="4" fontId="11" fillId="0" borderId="7" xfId="1" applyNumberFormat="1" applyFont="1" applyFill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49" fontId="32" fillId="0" borderId="7" xfId="2" applyNumberFormat="1" applyFont="1" applyBorder="1" applyAlignment="1">
      <alignment horizontal="center" vertical="center" wrapText="1"/>
    </xf>
    <xf numFmtId="0" fontId="33" fillId="0" borderId="0" xfId="2" applyFont="1" applyAlignment="1">
      <alignment horizontal="center" vertical="top"/>
    </xf>
    <xf numFmtId="165" fontId="13" fillId="0" borderId="0" xfId="2" applyNumberFormat="1" applyFont="1" applyAlignment="1">
      <alignment horizontal="center" vertical="center"/>
    </xf>
    <xf numFmtId="165" fontId="34" fillId="0" borderId="0" xfId="2" applyNumberFormat="1" applyFont="1" applyAlignment="1">
      <alignment horizontal="right"/>
    </xf>
    <xf numFmtId="0" fontId="10" fillId="0" borderId="0" xfId="2" applyFont="1" applyBorder="1" applyAlignment="1">
      <alignment horizontal="left" vertical="top"/>
    </xf>
    <xf numFmtId="165" fontId="13" fillId="0" borderId="0" xfId="2" applyNumberFormat="1" applyFont="1"/>
    <xf numFmtId="165" fontId="13" fillId="0" borderId="0" xfId="2" applyNumberFormat="1" applyFont="1" applyAlignment="1">
      <alignment horizontal="right"/>
    </xf>
    <xf numFmtId="0" fontId="13" fillId="0" borderId="0" xfId="2" applyFont="1" applyFill="1" applyAlignment="1">
      <alignment horizontal="left" vertical="top"/>
    </xf>
    <xf numFmtId="165" fontId="34" fillId="0" borderId="0" xfId="2" applyNumberFormat="1" applyFont="1" applyAlignment="1">
      <alignment horizontal="center" vertical="center"/>
    </xf>
    <xf numFmtId="165" fontId="34" fillId="0" borderId="0" xfId="2" applyNumberFormat="1" applyFont="1"/>
    <xf numFmtId="165" fontId="13" fillId="0" borderId="0" xfId="2" applyNumberFormat="1" applyFont="1" applyAlignment="1">
      <alignment horizontal="right" vertical="top" indent="1"/>
    </xf>
    <xf numFmtId="0" fontId="13" fillId="0" borderId="0" xfId="2" applyFont="1" applyAlignment="1">
      <alignment horizontal="left" vertical="top"/>
    </xf>
    <xf numFmtId="49" fontId="13" fillId="0" borderId="0" xfId="2" applyNumberFormat="1" applyFont="1" applyAlignment="1">
      <alignment horizontal="left" vertical="top"/>
    </xf>
    <xf numFmtId="165" fontId="10" fillId="0" borderId="0" xfId="2" applyNumberFormat="1"/>
    <xf numFmtId="0" fontId="13" fillId="0" borderId="0" xfId="2" applyFont="1" applyAlignment="1">
      <alignment horizontal="center" vertical="top"/>
    </xf>
    <xf numFmtId="165" fontId="13" fillId="0" borderId="0" xfId="2" applyNumberFormat="1" applyFont="1" applyAlignment="1">
      <alignment horizontal="right" vertical="center"/>
    </xf>
    <xf numFmtId="0" fontId="13" fillId="0" borderId="0" xfId="2804" applyAlignment="1">
      <alignment horizontal="left"/>
    </xf>
    <xf numFmtId="0" fontId="13" fillId="0" borderId="9" xfId="2601" applyFont="1" applyBorder="1" applyAlignment="1">
      <alignment horizontal="center"/>
    </xf>
    <xf numFmtId="0" fontId="13" fillId="0" borderId="7" xfId="2" applyFont="1" applyFill="1" applyBorder="1" applyAlignment="1">
      <alignment horizontal="center" vertical="top" wrapText="1"/>
    </xf>
    <xf numFmtId="0" fontId="13" fillId="0" borderId="7" xfId="2" applyFont="1" applyFill="1" applyBorder="1" applyAlignment="1">
      <alignment horizontal="left" vertical="top" wrapText="1"/>
    </xf>
    <xf numFmtId="165" fontId="13" fillId="0" borderId="7" xfId="2" applyNumberFormat="1" applyFont="1" applyFill="1" applyBorder="1" applyAlignment="1">
      <alignment horizontal="right" vertical="top" wrapText="1"/>
    </xf>
    <xf numFmtId="0" fontId="37" fillId="0" borderId="7" xfId="2" applyFont="1" applyFill="1" applyBorder="1" applyAlignment="1">
      <alignment horizontal="left" vertical="top" wrapText="1"/>
    </xf>
    <xf numFmtId="165" fontId="37" fillId="0" borderId="7" xfId="2" applyNumberFormat="1" applyFont="1" applyFill="1" applyBorder="1" applyAlignment="1">
      <alignment horizontal="right" vertical="top" wrapText="1"/>
    </xf>
    <xf numFmtId="14" fontId="13" fillId="0" borderId="7" xfId="2" applyNumberFormat="1" applyFont="1" applyFill="1" applyBorder="1" applyAlignment="1">
      <alignment horizontal="left" vertical="top" wrapText="1"/>
    </xf>
    <xf numFmtId="0" fontId="38" fillId="0" borderId="7" xfId="2" applyFont="1" applyBorder="1" applyAlignment="1">
      <alignment horizontal="left" vertical="top" wrapText="1"/>
    </xf>
    <xf numFmtId="49" fontId="38" fillId="0" borderId="7" xfId="2" applyNumberFormat="1" applyFont="1" applyBorder="1" applyAlignment="1">
      <alignment horizontal="left" vertical="top" wrapText="1"/>
    </xf>
    <xf numFmtId="0" fontId="37" fillId="0" borderId="7" xfId="2" applyFont="1" applyFill="1" applyBorder="1" applyAlignment="1">
      <alignment horizontal="center" vertical="top" wrapText="1"/>
    </xf>
    <xf numFmtId="0" fontId="39" fillId="0" borderId="0" xfId="2" applyFont="1"/>
    <xf numFmtId="0" fontId="34" fillId="0" borderId="7" xfId="2" applyFont="1" applyFill="1" applyBorder="1" applyAlignment="1">
      <alignment horizontal="center" vertical="top" wrapText="1"/>
    </xf>
    <xf numFmtId="0" fontId="34" fillId="0" borderId="7" xfId="2" applyFont="1" applyFill="1" applyBorder="1" applyAlignment="1">
      <alignment horizontal="left" vertical="top" wrapText="1"/>
    </xf>
    <xf numFmtId="165" fontId="34" fillId="0" borderId="7" xfId="2" applyNumberFormat="1" applyFont="1" applyFill="1" applyBorder="1" applyAlignment="1">
      <alignment horizontal="right" vertical="top" wrapText="1"/>
    </xf>
    <xf numFmtId="0" fontId="40" fillId="0" borderId="7" xfId="2" applyFont="1" applyFill="1" applyBorder="1" applyAlignment="1">
      <alignment horizontal="left" vertical="top" wrapText="1"/>
    </xf>
    <xf numFmtId="165" fontId="40" fillId="0" borderId="7" xfId="2" applyNumberFormat="1" applyFont="1" applyFill="1" applyBorder="1" applyAlignment="1">
      <alignment horizontal="right" vertical="top" wrapText="1"/>
    </xf>
    <xf numFmtId="0" fontId="13" fillId="0" borderId="7" xfId="2" applyFont="1" applyBorder="1" applyAlignment="1">
      <alignment horizontal="center" vertical="top" wrapText="1"/>
    </xf>
    <xf numFmtId="0" fontId="13" fillId="0" borderId="7" xfId="2" applyFont="1" applyBorder="1" applyAlignment="1">
      <alignment horizontal="left" vertical="top" wrapText="1"/>
    </xf>
    <xf numFmtId="0" fontId="35" fillId="0" borderId="7" xfId="2" applyFont="1" applyBorder="1" applyAlignment="1">
      <alignment horizontal="left" vertical="top" wrapText="1"/>
    </xf>
    <xf numFmtId="167" fontId="34" fillId="0" borderId="7" xfId="2" applyNumberFormat="1" applyFont="1" applyFill="1" applyBorder="1" applyAlignment="1">
      <alignment horizontal="right" vertical="top" wrapText="1"/>
    </xf>
    <xf numFmtId="0" fontId="41" fillId="0" borderId="7" xfId="2" applyFont="1" applyBorder="1" applyAlignment="1">
      <alignment horizontal="left" vertical="top" wrapText="1"/>
    </xf>
    <xf numFmtId="165" fontId="41" fillId="0" borderId="7" xfId="2" applyNumberFormat="1" applyFont="1" applyBorder="1" applyAlignment="1">
      <alignment horizontal="right" vertical="top" wrapText="1"/>
    </xf>
    <xf numFmtId="165" fontId="40" fillId="0" borderId="7" xfId="2" applyNumberFormat="1" applyFont="1" applyBorder="1" applyAlignment="1">
      <alignment horizontal="right" vertical="top" wrapText="1"/>
    </xf>
    <xf numFmtId="0" fontId="37" fillId="0" borderId="7" xfId="2" applyFont="1" applyBorder="1" applyAlignment="1">
      <alignment horizontal="center" vertical="top" wrapText="1"/>
    </xf>
    <xf numFmtId="0" fontId="37" fillId="0" borderId="7" xfId="2" applyFont="1" applyBorder="1" applyAlignment="1">
      <alignment horizontal="left" vertical="top" wrapText="1"/>
    </xf>
    <xf numFmtId="165" fontId="37" fillId="0" borderId="7" xfId="2" applyNumberFormat="1" applyFont="1" applyBorder="1" applyAlignment="1">
      <alignment horizontal="right" vertical="top" wrapText="1"/>
    </xf>
    <xf numFmtId="165" fontId="13" fillId="0" borderId="8" xfId="2" applyNumberFormat="1" applyFont="1" applyBorder="1" applyAlignment="1">
      <alignment horizontal="center" vertical="center"/>
    </xf>
    <xf numFmtId="165" fontId="13" fillId="0" borderId="8" xfId="2" applyNumberFormat="1" applyFont="1" applyBorder="1"/>
    <xf numFmtId="165" fontId="13" fillId="0" borderId="8" xfId="2" applyNumberFormat="1" applyFont="1" applyBorder="1" applyAlignment="1">
      <alignment horizontal="right"/>
    </xf>
    <xf numFmtId="0" fontId="10" fillId="0" borderId="8" xfId="2" applyFont="1" applyBorder="1" applyAlignment="1">
      <alignment horizontal="left" vertical="top"/>
    </xf>
    <xf numFmtId="2" fontId="5" fillId="0" borderId="0" xfId="1" applyNumberFormat="1" applyFont="1" applyAlignment="1">
      <alignment horizontal="right" vertical="top"/>
    </xf>
    <xf numFmtId="16" fontId="6" fillId="0" borderId="0" xfId="0" applyNumberFormat="1" applyFont="1"/>
    <xf numFmtId="0" fontId="6" fillId="0" borderId="5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top"/>
    </xf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top"/>
    </xf>
    <xf numFmtId="168" fontId="38" fillId="0" borderId="0" xfId="0" applyNumberFormat="1" applyFont="1" applyAlignment="1">
      <alignment horizontal="center" vertical="top"/>
    </xf>
    <xf numFmtId="169" fontId="6" fillId="0" borderId="4" xfId="1" applyNumberFormat="1" applyFont="1" applyFill="1" applyBorder="1" applyAlignment="1">
      <alignment horizontal="center" vertical="center" wrapText="1"/>
    </xf>
    <xf numFmtId="169" fontId="6" fillId="0" borderId="6" xfId="1" applyNumberFormat="1" applyFont="1" applyFill="1" applyBorder="1" applyAlignment="1">
      <alignment horizontal="center" vertical="center" wrapText="1"/>
    </xf>
    <xf numFmtId="0" fontId="42" fillId="0" borderId="6" xfId="1" applyFont="1" applyFill="1" applyBorder="1" applyAlignment="1">
      <alignment horizontal="left" vertical="center" wrapText="1"/>
    </xf>
    <xf numFmtId="0" fontId="6" fillId="0" borderId="2" xfId="1" applyFont="1" applyBorder="1" applyAlignment="1">
      <alignment horizontal="center" vertical="center" wrapText="1"/>
    </xf>
    <xf numFmtId="0" fontId="11" fillId="0" borderId="19" xfId="1" applyFont="1" applyBorder="1" applyAlignment="1">
      <alignment horizontal="center" vertical="center" wrapText="1"/>
    </xf>
    <xf numFmtId="0" fontId="11" fillId="0" borderId="19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4" fontId="31" fillId="0" borderId="7" xfId="2" applyNumberFormat="1" applyFont="1" applyBorder="1" applyAlignment="1">
      <alignment horizontal="center" vertical="center" wrapText="1"/>
    </xf>
    <xf numFmtId="3" fontId="6" fillId="0" borderId="5" xfId="1" applyNumberFormat="1" applyFont="1" applyBorder="1" applyAlignment="1">
      <alignment horizontal="center" vertical="center" wrapText="1"/>
    </xf>
    <xf numFmtId="0" fontId="30" fillId="0" borderId="19" xfId="1" applyFont="1" applyFill="1" applyBorder="1" applyAlignment="1">
      <alignment horizontal="center" vertical="center" wrapText="1"/>
    </xf>
    <xf numFmtId="0" fontId="5" fillId="0" borderId="20" xfId="1" applyFont="1" applyBorder="1" applyAlignment="1">
      <alignment horizontal="left" vertical="center" wrapText="1"/>
    </xf>
    <xf numFmtId="167" fontId="10" fillId="0" borderId="0" xfId="2" applyNumberFormat="1"/>
    <xf numFmtId="0" fontId="30" fillId="0" borderId="19" xfId="2" applyFont="1" applyBorder="1" applyAlignment="1">
      <alignment horizontal="center" vertical="center" wrapText="1"/>
    </xf>
    <xf numFmtId="4" fontId="31" fillId="0" borderId="19" xfId="2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169" fontId="6" fillId="0" borderId="6" xfId="1" applyNumberFormat="1" applyFont="1" applyBorder="1" applyAlignment="1">
      <alignment horizontal="center" vertical="center" wrapText="1"/>
    </xf>
    <xf numFmtId="169" fontId="5" fillId="0" borderId="5" xfId="1" applyNumberFormat="1" applyFont="1" applyBorder="1" applyAlignment="1">
      <alignment horizontal="center" vertical="center" wrapText="1"/>
    </xf>
    <xf numFmtId="169" fontId="6" fillId="0" borderId="5" xfId="1" applyNumberFormat="1" applyFont="1" applyBorder="1" applyAlignment="1">
      <alignment horizontal="center" vertical="center" wrapText="1"/>
    </xf>
    <xf numFmtId="169" fontId="6" fillId="0" borderId="5" xfId="1" applyNumberFormat="1" applyFont="1" applyFill="1" applyBorder="1" applyAlignment="1">
      <alignment horizontal="center" vertical="center" wrapText="1"/>
    </xf>
    <xf numFmtId="169" fontId="6" fillId="0" borderId="5" xfId="1" applyNumberFormat="1" applyFont="1" applyBorder="1" applyAlignment="1">
      <alignment horizontal="left" vertical="center" wrapText="1"/>
    </xf>
    <xf numFmtId="0" fontId="48" fillId="0" borderId="0" xfId="2949" applyNumberFormat="1" applyFont="1" applyFill="1" applyBorder="1" applyAlignment="1" applyProtection="1"/>
    <xf numFmtId="0" fontId="48" fillId="0" borderId="0" xfId="2949" applyNumberFormat="1" applyFont="1" applyFill="1" applyBorder="1" applyAlignment="1" applyProtection="1">
      <alignment wrapText="1"/>
    </xf>
    <xf numFmtId="0" fontId="48" fillId="0" borderId="0" xfId="2949" applyNumberFormat="1" applyFont="1" applyFill="1" applyBorder="1" applyAlignment="1" applyProtection="1">
      <alignment horizontal="right"/>
    </xf>
    <xf numFmtId="0" fontId="49" fillId="0" borderId="0" xfId="2949" applyNumberFormat="1" applyFont="1" applyFill="1" applyBorder="1" applyAlignment="1" applyProtection="1">
      <alignment horizontal="center" vertical="top"/>
    </xf>
    <xf numFmtId="0" fontId="49" fillId="0" borderId="0" xfId="2949" applyNumberFormat="1" applyFont="1" applyFill="1" applyBorder="1" applyAlignment="1" applyProtection="1">
      <alignment vertical="top"/>
    </xf>
    <xf numFmtId="0" fontId="48" fillId="0" borderId="0" xfId="2949" applyNumberFormat="1" applyFont="1" applyFill="1" applyBorder="1" applyAlignment="1" applyProtection="1">
      <alignment horizontal="left" vertical="top"/>
    </xf>
    <xf numFmtId="0" fontId="48" fillId="0" borderId="0" xfId="2949" applyNumberFormat="1" applyFont="1" applyFill="1" applyBorder="1" applyAlignment="1" applyProtection="1">
      <alignment vertical="top" wrapText="1"/>
    </xf>
    <xf numFmtId="0" fontId="48" fillId="0" borderId="0" xfId="2949" applyNumberFormat="1" applyFont="1" applyFill="1" applyBorder="1" applyAlignment="1" applyProtection="1">
      <alignment horizontal="left" vertical="top" wrapText="1"/>
    </xf>
    <xf numFmtId="0" fontId="48" fillId="0" borderId="8" xfId="2949" applyNumberFormat="1" applyFont="1" applyFill="1" applyBorder="1" applyAlignment="1" applyProtection="1"/>
    <xf numFmtId="0" fontId="48" fillId="0" borderId="8" xfId="2949" applyNumberFormat="1" applyFont="1" applyFill="1" applyBorder="1" applyAlignment="1" applyProtection="1">
      <alignment horizontal="right"/>
    </xf>
    <xf numFmtId="0" fontId="48" fillId="0" borderId="0" xfId="2949" applyNumberFormat="1" applyFont="1" applyFill="1" applyBorder="1" applyAlignment="1" applyProtection="1">
      <alignment vertical="top"/>
    </xf>
    <xf numFmtId="0" fontId="49" fillId="0" borderId="0" xfId="2949" applyNumberFormat="1" applyFont="1" applyFill="1" applyBorder="1" applyAlignment="1" applyProtection="1">
      <alignment horizontal="center"/>
    </xf>
    <xf numFmtId="0" fontId="48" fillId="0" borderId="0" xfId="2949" applyNumberFormat="1" applyFont="1" applyFill="1" applyBorder="1" applyAlignment="1" applyProtection="1">
      <alignment horizontal="left"/>
    </xf>
    <xf numFmtId="0" fontId="48" fillId="0" borderId="8" xfId="2949" applyNumberFormat="1" applyFont="1" applyFill="1" applyBorder="1" applyAlignment="1" applyProtection="1">
      <alignment vertical="top"/>
    </xf>
    <xf numFmtId="0" fontId="50" fillId="0" borderId="0" xfId="2949" applyNumberFormat="1" applyFont="1" applyFill="1" applyBorder="1" applyAlignment="1" applyProtection="1">
      <alignment horizontal="center" vertical="top"/>
    </xf>
    <xf numFmtId="0" fontId="51" fillId="0" borderId="0" xfId="2949" applyNumberFormat="1" applyFont="1" applyFill="1" applyBorder="1" applyAlignment="1" applyProtection="1">
      <alignment horizontal="center"/>
    </xf>
    <xf numFmtId="0" fontId="48" fillId="0" borderId="8" xfId="2949" applyNumberFormat="1" applyFont="1" applyFill="1" applyBorder="1" applyAlignment="1" applyProtection="1">
      <alignment horizontal="center"/>
    </xf>
    <xf numFmtId="0" fontId="50" fillId="0" borderId="0" xfId="2949" applyNumberFormat="1" applyFont="1" applyFill="1" applyBorder="1" applyAlignment="1" applyProtection="1"/>
    <xf numFmtId="3" fontId="48" fillId="0" borderId="0" xfId="2949" applyNumberFormat="1" applyFont="1" applyFill="1" applyBorder="1" applyAlignment="1" applyProtection="1">
      <alignment horizontal="right" vertical="top"/>
    </xf>
    <xf numFmtId="0" fontId="50" fillId="0" borderId="0" xfId="2949" applyNumberFormat="1" applyFont="1" applyFill="1" applyBorder="1" applyAlignment="1" applyProtection="1">
      <alignment horizontal="center"/>
    </xf>
    <xf numFmtId="0" fontId="49" fillId="0" borderId="0" xfId="2949" applyNumberFormat="1" applyFont="1" applyFill="1" applyBorder="1" applyAlignment="1" applyProtection="1">
      <alignment horizontal="left"/>
    </xf>
    <xf numFmtId="0" fontId="48" fillId="0" borderId="0" xfId="2949" applyNumberFormat="1" applyFont="1" applyFill="1" applyBorder="1" applyAlignment="1" applyProtection="1">
      <alignment horizontal="center"/>
    </xf>
    <xf numFmtId="2" fontId="48" fillId="0" borderId="8" xfId="2949" applyNumberFormat="1" applyFont="1" applyFill="1" applyBorder="1" applyAlignment="1" applyProtection="1"/>
    <xf numFmtId="49" fontId="48" fillId="0" borderId="8" xfId="2949" applyNumberFormat="1" applyFont="1" applyFill="1" applyBorder="1" applyAlignment="1" applyProtection="1">
      <alignment horizontal="right"/>
    </xf>
    <xf numFmtId="0" fontId="48" fillId="0" borderId="0" xfId="2949" applyNumberFormat="1" applyFont="1" applyFill="1" applyBorder="1" applyAlignment="1" applyProtection="1">
      <alignment vertical="center" wrapText="1"/>
    </xf>
    <xf numFmtId="2" fontId="48" fillId="0" borderId="0" xfId="2949" applyNumberFormat="1" applyFont="1" applyFill="1" applyBorder="1" applyAlignment="1" applyProtection="1"/>
    <xf numFmtId="49" fontId="48" fillId="0" borderId="0" xfId="2949" applyNumberFormat="1" applyFont="1" applyFill="1" applyBorder="1" applyAlignment="1" applyProtection="1">
      <alignment horizontal="right"/>
    </xf>
    <xf numFmtId="49" fontId="48" fillId="0" borderId="22" xfId="2949" applyNumberFormat="1" applyFont="1" applyFill="1" applyBorder="1" applyAlignment="1" applyProtection="1">
      <alignment horizontal="right"/>
    </xf>
    <xf numFmtId="2" fontId="48" fillId="0" borderId="22" xfId="2949" applyNumberFormat="1" applyFont="1" applyFill="1" applyBorder="1" applyAlignment="1" applyProtection="1">
      <alignment horizontal="right"/>
    </xf>
    <xf numFmtId="0" fontId="48" fillId="0" borderId="0" xfId="2949" applyNumberFormat="1" applyFont="1" applyFill="1" applyBorder="1" applyAlignment="1" applyProtection="1">
      <alignment vertical="center"/>
    </xf>
    <xf numFmtId="0" fontId="48" fillId="0" borderId="19" xfId="2949" applyNumberFormat="1" applyFont="1" applyFill="1" applyBorder="1" applyAlignment="1" applyProtection="1">
      <alignment horizontal="center" vertical="center" wrapText="1"/>
    </xf>
    <xf numFmtId="0" fontId="48" fillId="0" borderId="19" xfId="2949" applyNumberFormat="1" applyFont="1" applyFill="1" applyBorder="1" applyAlignment="1" applyProtection="1">
      <alignment horizontal="center" vertical="center"/>
    </xf>
    <xf numFmtId="0" fontId="49" fillId="0" borderId="0" xfId="2949" applyNumberFormat="1" applyFont="1" applyFill="1" applyBorder="1" applyAlignment="1" applyProtection="1">
      <alignment horizontal="center" vertical="top" wrapText="1"/>
    </xf>
    <xf numFmtId="0" fontId="49" fillId="0" borderId="0" xfId="2949" applyNumberFormat="1" applyFont="1" applyFill="1" applyBorder="1" applyAlignment="1" applyProtection="1">
      <alignment horizontal="left" vertical="top" wrapText="1"/>
    </xf>
    <xf numFmtId="0" fontId="49" fillId="0" borderId="0" xfId="2949" applyNumberFormat="1" applyFont="1" applyFill="1" applyBorder="1" applyAlignment="1" applyProtection="1">
      <alignment horizontal="right" vertical="top" wrapText="1"/>
    </xf>
    <xf numFmtId="0" fontId="48" fillId="0" borderId="0" xfId="2949" applyNumberFormat="1" applyFont="1" applyFill="1" applyBorder="1" applyAlignment="1" applyProtection="1">
      <alignment horizontal="center" vertical="top" wrapText="1"/>
    </xf>
    <xf numFmtId="0" fontId="48" fillId="0" borderId="25" xfId="2949" applyNumberFormat="1" applyFont="1" applyFill="1" applyBorder="1" applyAlignment="1" applyProtection="1"/>
    <xf numFmtId="0" fontId="49" fillId="0" borderId="21" xfId="2949" applyNumberFormat="1" applyFont="1" applyFill="1" applyBorder="1" applyAlignment="1" applyProtection="1">
      <alignment horizontal="right" vertical="top" wrapText="1"/>
    </xf>
    <xf numFmtId="0" fontId="49" fillId="0" borderId="21" xfId="2949" applyNumberFormat="1" applyFont="1" applyFill="1" applyBorder="1" applyAlignment="1" applyProtection="1">
      <alignment horizontal="left" vertical="top" wrapText="1"/>
    </xf>
    <xf numFmtId="4" fontId="49" fillId="0" borderId="21" xfId="2949" applyNumberFormat="1" applyFont="1" applyFill="1" applyBorder="1" applyAlignment="1" applyProtection="1">
      <alignment horizontal="right" vertical="top"/>
    </xf>
    <xf numFmtId="2" fontId="49" fillId="0" borderId="21" xfId="2949" applyNumberFormat="1" applyFont="1" applyFill="1" applyBorder="1" applyAlignment="1" applyProtection="1">
      <alignment horizontal="center" vertical="top"/>
    </xf>
    <xf numFmtId="3" fontId="49" fillId="0" borderId="26" xfId="2949" applyNumberFormat="1" applyFont="1" applyFill="1" applyBorder="1" applyAlignment="1" applyProtection="1">
      <alignment horizontal="right" vertical="top"/>
    </xf>
    <xf numFmtId="0" fontId="48" fillId="0" borderId="27" xfId="2949" applyNumberFormat="1" applyFont="1" applyFill="1" applyBorder="1" applyAlignment="1" applyProtection="1"/>
    <xf numFmtId="4" fontId="49" fillId="0" borderId="0" xfId="2949" applyNumberFormat="1" applyFont="1" applyFill="1" applyBorder="1" applyAlignment="1" applyProtection="1">
      <alignment horizontal="right" vertical="top"/>
    </xf>
    <xf numFmtId="2" fontId="49" fillId="0" borderId="0" xfId="2949" applyNumberFormat="1" applyFont="1" applyFill="1" applyBorder="1" applyAlignment="1" applyProtection="1">
      <alignment horizontal="center" vertical="top"/>
    </xf>
    <xf numFmtId="3" fontId="49" fillId="0" borderId="28" xfId="2949" applyNumberFormat="1" applyFont="1" applyFill="1" applyBorder="1" applyAlignment="1" applyProtection="1">
      <alignment horizontal="right" vertical="top"/>
    </xf>
    <xf numFmtId="0" fontId="49" fillId="0" borderId="25" xfId="2949" applyNumberFormat="1" applyFont="1" applyFill="1" applyBorder="1" applyAlignment="1" applyProtection="1">
      <alignment horizontal="center" vertical="top" wrapText="1"/>
    </xf>
    <xf numFmtId="0" fontId="49" fillId="0" borderId="21" xfId="2949" applyNumberFormat="1" applyFont="1" applyFill="1" applyBorder="1" applyAlignment="1" applyProtection="1">
      <alignment horizontal="center" vertical="top" wrapText="1"/>
    </xf>
    <xf numFmtId="4" fontId="49" fillId="0" borderId="21" xfId="2949" applyNumberFormat="1" applyFont="1" applyFill="1" applyBorder="1" applyAlignment="1" applyProtection="1">
      <alignment horizontal="right" vertical="top" wrapText="1"/>
    </xf>
    <xf numFmtId="3" fontId="49" fillId="0" borderId="26" xfId="2949" applyNumberFormat="1" applyFont="1" applyFill="1" applyBorder="1" applyAlignment="1" applyProtection="1">
      <alignment horizontal="right" vertical="top" wrapText="1"/>
    </xf>
    <xf numFmtId="0" fontId="48" fillId="0" borderId="27" xfId="2949" applyNumberFormat="1" applyFont="1" applyFill="1" applyBorder="1" applyAlignment="1" applyProtection="1">
      <alignment vertical="center" wrapText="1"/>
    </xf>
    <xf numFmtId="0" fontId="48" fillId="0" borderId="0" xfId="2949" applyNumberFormat="1" applyFont="1" applyFill="1" applyBorder="1" applyAlignment="1" applyProtection="1">
      <alignment horizontal="right" vertical="top" wrapText="1"/>
    </xf>
    <xf numFmtId="0" fontId="48" fillId="0" borderId="27" xfId="2949" applyNumberFormat="1" applyFont="1" applyFill="1" applyBorder="1" applyAlignment="1" applyProtection="1">
      <alignment horizontal="center" vertical="center" wrapText="1"/>
    </xf>
    <xf numFmtId="4" fontId="48" fillId="0" borderId="0" xfId="2949" applyNumberFormat="1" applyFont="1" applyFill="1" applyBorder="1" applyAlignment="1" applyProtection="1">
      <alignment horizontal="right" vertical="top" wrapText="1"/>
    </xf>
    <xf numFmtId="3" fontId="48" fillId="0" borderId="28" xfId="2949" applyNumberFormat="1" applyFont="1" applyFill="1" applyBorder="1" applyAlignment="1" applyProtection="1">
      <alignment horizontal="right" vertical="top" wrapText="1"/>
    </xf>
    <xf numFmtId="0" fontId="48" fillId="0" borderId="21" xfId="2949" applyNumberFormat="1" applyFont="1" applyFill="1" applyBorder="1" applyAlignment="1" applyProtection="1">
      <alignment horizontal="center" vertical="top" wrapText="1"/>
    </xf>
    <xf numFmtId="4" fontId="48" fillId="0" borderId="21" xfId="2949" applyNumberFormat="1" applyFont="1" applyFill="1" applyBorder="1" applyAlignment="1" applyProtection="1">
      <alignment horizontal="right" vertical="top" wrapText="1"/>
    </xf>
    <xf numFmtId="3" fontId="48" fillId="0" borderId="26" xfId="2949" applyNumberFormat="1" applyFont="1" applyFill="1" applyBorder="1" applyAlignment="1" applyProtection="1">
      <alignment horizontal="right" vertical="top" wrapText="1"/>
    </xf>
    <xf numFmtId="0" fontId="49" fillId="0" borderId="27" xfId="2949" applyNumberFormat="1" applyFont="1" applyFill="1" applyBorder="1" applyAlignment="1" applyProtection="1">
      <alignment horizontal="center" vertical="top" wrapText="1"/>
    </xf>
    <xf numFmtId="4" fontId="48" fillId="0" borderId="0" xfId="2949" applyNumberFormat="1" applyFont="1" applyFill="1" applyBorder="1" applyAlignment="1" applyProtection="1">
      <alignment horizontal="right" vertical="top"/>
    </xf>
    <xf numFmtId="2" fontId="48" fillId="0" borderId="0" xfId="2949" applyNumberFormat="1" applyFont="1" applyFill="1" applyBorder="1" applyAlignment="1" applyProtection="1">
      <alignment horizontal="center" vertical="top"/>
    </xf>
    <xf numFmtId="3" fontId="48" fillId="0" borderId="28" xfId="2949" applyNumberFormat="1" applyFont="1" applyFill="1" applyBorder="1" applyAlignment="1" applyProtection="1">
      <alignment horizontal="right" vertical="top"/>
    </xf>
    <xf numFmtId="4" fontId="49" fillId="0" borderId="0" xfId="2949" applyNumberFormat="1" applyFont="1" applyFill="1" applyBorder="1" applyAlignment="1" applyProtection="1">
      <alignment horizontal="right" vertical="top" wrapText="1"/>
    </xf>
    <xf numFmtId="2" fontId="49" fillId="0" borderId="0" xfId="2949" applyNumberFormat="1" applyFont="1" applyFill="1" applyBorder="1" applyAlignment="1" applyProtection="1">
      <alignment horizontal="center" vertical="top" wrapText="1"/>
    </xf>
    <xf numFmtId="3" fontId="49" fillId="0" borderId="28" xfId="2949" applyNumberFormat="1" applyFont="1" applyFill="1" applyBorder="1" applyAlignment="1" applyProtection="1">
      <alignment horizontal="right" vertical="top" wrapText="1"/>
    </xf>
    <xf numFmtId="0" fontId="48" fillId="0" borderId="27" xfId="2949" applyNumberFormat="1" applyFont="1" applyFill="1" applyBorder="1" applyAlignment="1" applyProtection="1">
      <alignment horizontal="center" vertical="top" wrapText="1"/>
    </xf>
    <xf numFmtId="4" fontId="48" fillId="0" borderId="0" xfId="2949" applyNumberFormat="1" applyFont="1" applyFill="1" applyBorder="1" applyAlignment="1" applyProtection="1">
      <alignment vertical="top"/>
    </xf>
    <xf numFmtId="2" fontId="48" fillId="0" borderId="0" xfId="2949" applyNumberFormat="1" applyFont="1" applyFill="1" applyBorder="1" applyAlignment="1" applyProtection="1">
      <alignment vertical="top"/>
    </xf>
    <xf numFmtId="3" fontId="48" fillId="0" borderId="0" xfId="2949" applyNumberFormat="1" applyFont="1" applyFill="1" applyBorder="1" applyAlignment="1" applyProtection="1">
      <alignment vertical="top"/>
    </xf>
    <xf numFmtId="0" fontId="49" fillId="0" borderId="21" xfId="2949" applyNumberFormat="1" applyFont="1" applyFill="1" applyBorder="1" applyAlignment="1" applyProtection="1">
      <alignment horizontal="center" vertical="top"/>
    </xf>
    <xf numFmtId="0" fontId="48" fillId="0" borderId="0" xfId="2949" applyNumberFormat="1" applyFont="1" applyFill="1" applyBorder="1" applyAlignment="1" applyProtection="1">
      <alignment horizontal="center" vertical="top"/>
    </xf>
    <xf numFmtId="4" fontId="49" fillId="0" borderId="28" xfId="2949" applyNumberFormat="1" applyFont="1" applyFill="1" applyBorder="1" applyAlignment="1" applyProtection="1">
      <alignment horizontal="right" vertical="top"/>
    </xf>
    <xf numFmtId="3" fontId="49" fillId="0" borderId="0" xfId="2949" applyNumberFormat="1" applyFont="1" applyFill="1" applyBorder="1" applyAlignment="1" applyProtection="1">
      <alignment horizontal="right" vertical="top"/>
    </xf>
    <xf numFmtId="0" fontId="48" fillId="0" borderId="21" xfId="2949" applyNumberFormat="1" applyFont="1" applyFill="1" applyBorder="1" applyAlignment="1" applyProtection="1"/>
    <xf numFmtId="0" fontId="48" fillId="0" borderId="0" xfId="2949" applyNumberFormat="1" applyFont="1" applyFill="1" applyBorder="1" applyAlignment="1" applyProtection="1">
      <alignment horizontal="right" vertical="top"/>
    </xf>
    <xf numFmtId="0" fontId="54" fillId="0" borderId="0" xfId="2954" applyNumberFormat="1" applyFont="1" applyFill="1" applyBorder="1" applyAlignment="1" applyProtection="1"/>
    <xf numFmtId="0" fontId="54" fillId="0" borderId="0" xfId="2954" applyNumberFormat="1" applyFont="1" applyFill="1" applyBorder="1" applyAlignment="1" applyProtection="1">
      <alignment wrapText="1"/>
    </xf>
    <xf numFmtId="0" fontId="54" fillId="0" borderId="0" xfId="2954" applyNumberFormat="1" applyFont="1" applyFill="1" applyBorder="1" applyAlignment="1" applyProtection="1">
      <alignment horizontal="right"/>
    </xf>
    <xf numFmtId="0" fontId="55" fillId="0" borderId="0" xfId="2954" applyNumberFormat="1" applyFont="1" applyFill="1" applyBorder="1" applyAlignment="1" applyProtection="1">
      <alignment horizontal="center" vertical="top"/>
    </xf>
    <xf numFmtId="0" fontId="55" fillId="0" borderId="0" xfId="2954" applyNumberFormat="1" applyFont="1" applyFill="1" applyBorder="1" applyAlignment="1" applyProtection="1">
      <alignment vertical="top"/>
    </xf>
    <xf numFmtId="0" fontId="54" fillId="0" borderId="0" xfId="2954" applyNumberFormat="1" applyFont="1" applyFill="1" applyBorder="1" applyAlignment="1" applyProtection="1">
      <alignment horizontal="left" vertical="top"/>
    </xf>
    <xf numFmtId="0" fontId="54" fillId="0" borderId="0" xfId="2954" applyNumberFormat="1" applyFont="1" applyFill="1" applyBorder="1" applyAlignment="1" applyProtection="1">
      <alignment vertical="top" wrapText="1"/>
    </xf>
    <xf numFmtId="0" fontId="54" fillId="0" borderId="0" xfId="2954" applyNumberFormat="1" applyFont="1" applyFill="1" applyBorder="1" applyAlignment="1" applyProtection="1">
      <alignment horizontal="left" vertical="top" wrapText="1"/>
    </xf>
    <xf numFmtId="0" fontId="54" fillId="0" borderId="8" xfId="2954" applyNumberFormat="1" applyFont="1" applyFill="1" applyBorder="1" applyAlignment="1" applyProtection="1"/>
    <xf numFmtId="0" fontId="54" fillId="0" borderId="8" xfId="2954" applyNumberFormat="1" applyFont="1" applyFill="1" applyBorder="1" applyAlignment="1" applyProtection="1">
      <alignment horizontal="right"/>
    </xf>
    <xf numFmtId="0" fontId="54" fillId="0" borderId="0" xfId="2954" applyNumberFormat="1" applyFont="1" applyFill="1" applyBorder="1" applyAlignment="1" applyProtection="1">
      <alignment vertical="top"/>
    </xf>
    <xf numFmtId="0" fontId="55" fillId="0" borderId="0" xfId="2954" applyNumberFormat="1" applyFont="1" applyFill="1" applyBorder="1" applyAlignment="1" applyProtection="1">
      <alignment horizontal="center"/>
    </xf>
    <xf numFmtId="0" fontId="54" fillId="0" borderId="0" xfId="2954" applyNumberFormat="1" applyFont="1" applyFill="1" applyBorder="1" applyAlignment="1" applyProtection="1">
      <alignment horizontal="left"/>
    </xf>
    <xf numFmtId="0" fontId="54" fillId="0" borderId="8" xfId="2954" applyNumberFormat="1" applyFont="1" applyFill="1" applyBorder="1" applyAlignment="1" applyProtection="1">
      <alignment vertical="top"/>
    </xf>
    <xf numFmtId="0" fontId="56" fillId="0" borderId="0" xfId="2954" applyNumberFormat="1" applyFont="1" applyFill="1" applyBorder="1" applyAlignment="1" applyProtection="1">
      <alignment horizontal="center" vertical="top"/>
    </xf>
    <xf numFmtId="0" fontId="57" fillId="0" borderId="0" xfId="2954" applyNumberFormat="1" applyFont="1" applyFill="1" applyBorder="1" applyAlignment="1" applyProtection="1">
      <alignment horizontal="center"/>
    </xf>
    <xf numFmtId="0" fontId="54" fillId="0" borderId="8" xfId="2954" applyNumberFormat="1" applyFont="1" applyFill="1" applyBorder="1" applyAlignment="1" applyProtection="1">
      <alignment horizontal="center"/>
    </xf>
    <xf numFmtId="0" fontId="56" fillId="0" borderId="0" xfId="2954" applyNumberFormat="1" applyFont="1" applyFill="1" applyBorder="1" applyAlignment="1" applyProtection="1"/>
    <xf numFmtId="3" fontId="54" fillId="0" borderId="0" xfId="2954" applyNumberFormat="1" applyFont="1" applyFill="1" applyBorder="1" applyAlignment="1" applyProtection="1">
      <alignment horizontal="right" vertical="top"/>
    </xf>
    <xf numFmtId="0" fontId="56" fillId="0" borderId="0" xfId="2954" applyNumberFormat="1" applyFont="1" applyFill="1" applyBorder="1" applyAlignment="1" applyProtection="1">
      <alignment horizontal="center"/>
    </xf>
    <xf numFmtId="0" fontId="55" fillId="0" borderId="0" xfId="2954" applyNumberFormat="1" applyFont="1" applyFill="1" applyBorder="1" applyAlignment="1" applyProtection="1">
      <alignment horizontal="left"/>
    </xf>
    <xf numFmtId="0" fontId="54" fillId="0" borderId="0" xfId="2954" applyNumberFormat="1" applyFont="1" applyFill="1" applyBorder="1" applyAlignment="1" applyProtection="1">
      <alignment horizontal="center"/>
    </xf>
    <xf numFmtId="2" fontId="54" fillId="0" borderId="8" xfId="2954" applyNumberFormat="1" applyFont="1" applyFill="1" applyBorder="1" applyAlignment="1" applyProtection="1"/>
    <xf numFmtId="49" fontId="54" fillId="0" borderId="8" xfId="2954" applyNumberFormat="1" applyFont="1" applyFill="1" applyBorder="1" applyAlignment="1" applyProtection="1">
      <alignment horizontal="right"/>
    </xf>
    <xf numFmtId="0" fontId="54" fillId="0" borderId="0" xfId="2954" applyNumberFormat="1" applyFont="1" applyFill="1" applyBorder="1" applyAlignment="1" applyProtection="1">
      <alignment vertical="center" wrapText="1"/>
    </xf>
    <xf numFmtId="2" fontId="54" fillId="0" borderId="0" xfId="2954" applyNumberFormat="1" applyFont="1" applyFill="1" applyBorder="1" applyAlignment="1" applyProtection="1"/>
    <xf numFmtId="49" fontId="54" fillId="0" borderId="0" xfId="2954" applyNumberFormat="1" applyFont="1" applyFill="1" applyBorder="1" applyAlignment="1" applyProtection="1">
      <alignment horizontal="right"/>
    </xf>
    <xf numFmtId="49" fontId="54" fillId="0" borderId="22" xfId="2954" applyNumberFormat="1" applyFont="1" applyFill="1" applyBorder="1" applyAlignment="1" applyProtection="1">
      <alignment horizontal="right"/>
    </xf>
    <xf numFmtId="2" fontId="54" fillId="0" borderId="22" xfId="2954" applyNumberFormat="1" applyFont="1" applyFill="1" applyBorder="1" applyAlignment="1" applyProtection="1">
      <alignment horizontal="right"/>
    </xf>
    <xf numFmtId="0" fontId="54" fillId="0" borderId="0" xfId="2954" applyNumberFormat="1" applyFont="1" applyFill="1" applyBorder="1" applyAlignment="1" applyProtection="1">
      <alignment vertical="center"/>
    </xf>
    <xf numFmtId="0" fontId="54" fillId="0" borderId="19" xfId="2954" applyNumberFormat="1" applyFont="1" applyFill="1" applyBorder="1" applyAlignment="1" applyProtection="1">
      <alignment horizontal="center" vertical="center" wrapText="1"/>
    </xf>
    <xf numFmtId="0" fontId="54" fillId="0" borderId="19" xfId="2954" applyNumberFormat="1" applyFont="1" applyFill="1" applyBorder="1" applyAlignment="1" applyProtection="1">
      <alignment horizontal="center" vertical="center"/>
    </xf>
    <xf numFmtId="0" fontId="55" fillId="0" borderId="25" xfId="2954" applyNumberFormat="1" applyFont="1" applyFill="1" applyBorder="1" applyAlignment="1" applyProtection="1">
      <alignment horizontal="center" vertical="top" wrapText="1"/>
    </xf>
    <xf numFmtId="0" fontId="55" fillId="0" borderId="21" xfId="2954" applyNumberFormat="1" applyFont="1" applyFill="1" applyBorder="1" applyAlignment="1" applyProtection="1">
      <alignment horizontal="left" vertical="top" wrapText="1"/>
    </xf>
    <xf numFmtId="0" fontId="55" fillId="0" borderId="21" xfId="2954" applyNumberFormat="1" applyFont="1" applyFill="1" applyBorder="1" applyAlignment="1" applyProtection="1">
      <alignment horizontal="center" vertical="top" wrapText="1"/>
    </xf>
    <xf numFmtId="4" fontId="55" fillId="0" borderId="21" xfId="2954" applyNumberFormat="1" applyFont="1" applyFill="1" applyBorder="1" applyAlignment="1" applyProtection="1">
      <alignment horizontal="right" vertical="top" wrapText="1"/>
    </xf>
    <xf numFmtId="3" fontId="55" fillId="0" borderId="26" xfId="2954" applyNumberFormat="1" applyFont="1" applyFill="1" applyBorder="1" applyAlignment="1" applyProtection="1">
      <alignment horizontal="right" vertical="top" wrapText="1"/>
    </xf>
    <xf numFmtId="0" fontId="54" fillId="0" borderId="27" xfId="2954" applyNumberFormat="1" applyFont="1" applyFill="1" applyBorder="1" applyAlignment="1" applyProtection="1">
      <alignment horizontal="center" vertical="center" wrapText="1"/>
    </xf>
    <xf numFmtId="0" fontId="54" fillId="0" borderId="0" xfId="2954" applyNumberFormat="1" applyFont="1" applyFill="1" applyBorder="1" applyAlignment="1" applyProtection="1">
      <alignment horizontal="right" vertical="top" wrapText="1"/>
    </xf>
    <xf numFmtId="0" fontId="54" fillId="0" borderId="0" xfId="2954" applyNumberFormat="1" applyFont="1" applyFill="1" applyBorder="1" applyAlignment="1" applyProtection="1">
      <alignment horizontal="center" vertical="top" wrapText="1"/>
    </xf>
    <xf numFmtId="4" fontId="54" fillId="0" borderId="0" xfId="2954" applyNumberFormat="1" applyFont="1" applyFill="1" applyBorder="1" applyAlignment="1" applyProtection="1">
      <alignment horizontal="right" vertical="top" wrapText="1"/>
    </xf>
    <xf numFmtId="3" fontId="54" fillId="0" borderId="28" xfId="2954" applyNumberFormat="1" applyFont="1" applyFill="1" applyBorder="1" applyAlignment="1" applyProtection="1">
      <alignment horizontal="right" vertical="top" wrapText="1"/>
    </xf>
    <xf numFmtId="0" fontId="54" fillId="0" borderId="21" xfId="2954" applyNumberFormat="1" applyFont="1" applyFill="1" applyBorder="1" applyAlignment="1" applyProtection="1">
      <alignment horizontal="center" vertical="top" wrapText="1"/>
    </xf>
    <xf numFmtId="4" fontId="54" fillId="0" borderId="21" xfId="2954" applyNumberFormat="1" applyFont="1" applyFill="1" applyBorder="1" applyAlignment="1" applyProtection="1">
      <alignment horizontal="right" vertical="top" wrapText="1"/>
    </xf>
    <xf numFmtId="3" fontId="54" fillId="0" borderId="26" xfId="2954" applyNumberFormat="1" applyFont="1" applyFill="1" applyBorder="1" applyAlignment="1" applyProtection="1">
      <alignment horizontal="right" vertical="top" wrapText="1"/>
    </xf>
    <xf numFmtId="0" fontId="55" fillId="0" borderId="27" xfId="2954" applyNumberFormat="1" applyFont="1" applyFill="1" applyBorder="1" applyAlignment="1" applyProtection="1">
      <alignment horizontal="center" vertical="top" wrapText="1"/>
    </xf>
    <xf numFmtId="0" fontId="55" fillId="0" borderId="0" xfId="2954" applyNumberFormat="1" applyFont="1" applyFill="1" applyBorder="1" applyAlignment="1" applyProtection="1">
      <alignment horizontal="left" vertical="top" wrapText="1"/>
    </xf>
    <xf numFmtId="0" fontId="55" fillId="0" borderId="0" xfId="2954" applyNumberFormat="1" applyFont="1" applyFill="1" applyBorder="1" applyAlignment="1" applyProtection="1">
      <alignment horizontal="center" vertical="top" wrapText="1"/>
    </xf>
    <xf numFmtId="0" fontId="55" fillId="0" borderId="0" xfId="2954" applyNumberFormat="1" applyFont="1" applyFill="1" applyBorder="1" applyAlignment="1" applyProtection="1">
      <alignment horizontal="right" vertical="top" wrapText="1"/>
    </xf>
    <xf numFmtId="0" fontId="54" fillId="0" borderId="25" xfId="2954" applyNumberFormat="1" applyFont="1" applyFill="1" applyBorder="1" applyAlignment="1" applyProtection="1"/>
    <xf numFmtId="0" fontId="55" fillId="0" borderId="21" xfId="2954" applyNumberFormat="1" applyFont="1" applyFill="1" applyBorder="1" applyAlignment="1" applyProtection="1">
      <alignment horizontal="right" vertical="top" wrapText="1"/>
    </xf>
    <xf numFmtId="4" fontId="55" fillId="0" borderId="21" xfId="2954" applyNumberFormat="1" applyFont="1" applyFill="1" applyBorder="1" applyAlignment="1" applyProtection="1">
      <alignment horizontal="right" vertical="top"/>
    </xf>
    <xf numFmtId="2" fontId="55" fillId="0" borderId="21" xfId="2954" applyNumberFormat="1" applyFont="1" applyFill="1" applyBorder="1" applyAlignment="1" applyProtection="1">
      <alignment horizontal="center" vertical="top"/>
    </xf>
    <xf numFmtId="3" fontId="55" fillId="0" borderId="26" xfId="2954" applyNumberFormat="1" applyFont="1" applyFill="1" applyBorder="1" applyAlignment="1" applyProtection="1">
      <alignment horizontal="right" vertical="top"/>
    </xf>
    <xf numFmtId="0" fontId="54" fillId="0" borderId="27" xfId="2954" applyNumberFormat="1" applyFont="1" applyFill="1" applyBorder="1" applyAlignment="1" applyProtection="1"/>
    <xf numFmtId="4" fontId="54" fillId="0" borderId="0" xfId="2954" applyNumberFormat="1" applyFont="1" applyFill="1" applyBorder="1" applyAlignment="1" applyProtection="1">
      <alignment horizontal="right" vertical="top"/>
    </xf>
    <xf numFmtId="2" fontId="54" fillId="0" borderId="0" xfId="2954" applyNumberFormat="1" applyFont="1" applyFill="1" applyBorder="1" applyAlignment="1" applyProtection="1">
      <alignment horizontal="center" vertical="top"/>
    </xf>
    <xf numFmtId="3" fontId="54" fillId="0" borderId="28" xfId="2954" applyNumberFormat="1" applyFont="1" applyFill="1" applyBorder="1" applyAlignment="1" applyProtection="1">
      <alignment horizontal="right" vertical="top"/>
    </xf>
    <xf numFmtId="4" fontId="55" fillId="0" borderId="0" xfId="2954" applyNumberFormat="1" applyFont="1" applyFill="1" applyBorder="1" applyAlignment="1" applyProtection="1">
      <alignment horizontal="right" vertical="top"/>
    </xf>
    <xf numFmtId="2" fontId="55" fillId="0" borderId="0" xfId="2954" applyNumberFormat="1" applyFont="1" applyFill="1" applyBorder="1" applyAlignment="1" applyProtection="1">
      <alignment horizontal="center" vertical="top"/>
    </xf>
    <xf numFmtId="3" fontId="55" fillId="0" borderId="28" xfId="2954" applyNumberFormat="1" applyFont="1" applyFill="1" applyBorder="1" applyAlignment="1" applyProtection="1">
      <alignment horizontal="right" vertical="top"/>
    </xf>
    <xf numFmtId="4" fontId="55" fillId="0" borderId="0" xfId="2954" applyNumberFormat="1" applyFont="1" applyFill="1" applyBorder="1" applyAlignment="1" applyProtection="1">
      <alignment horizontal="right" vertical="top" wrapText="1"/>
    </xf>
    <xf numFmtId="2" fontId="55" fillId="0" borderId="0" xfId="2954" applyNumberFormat="1" applyFont="1" applyFill="1" applyBorder="1" applyAlignment="1" applyProtection="1">
      <alignment horizontal="center" vertical="top" wrapText="1"/>
    </xf>
    <xf numFmtId="3" fontId="55" fillId="0" borderId="28" xfId="2954" applyNumberFormat="1" applyFont="1" applyFill="1" applyBorder="1" applyAlignment="1" applyProtection="1">
      <alignment horizontal="right" vertical="top" wrapText="1"/>
    </xf>
    <xf numFmtId="0" fontId="54" fillId="0" borderId="27" xfId="2954" applyNumberFormat="1" applyFont="1" applyFill="1" applyBorder="1" applyAlignment="1" applyProtection="1">
      <alignment horizontal="center" vertical="top" wrapText="1"/>
    </xf>
    <xf numFmtId="4" fontId="54" fillId="0" borderId="0" xfId="2954" applyNumberFormat="1" applyFont="1" applyFill="1" applyBorder="1" applyAlignment="1" applyProtection="1">
      <alignment vertical="top"/>
    </xf>
    <xf numFmtId="2" fontId="54" fillId="0" borderId="0" xfId="2954" applyNumberFormat="1" applyFont="1" applyFill="1" applyBorder="1" applyAlignment="1" applyProtection="1">
      <alignment vertical="top"/>
    </xf>
    <xf numFmtId="3" fontId="54" fillId="0" borderId="0" xfId="2954" applyNumberFormat="1" applyFont="1" applyFill="1" applyBorder="1" applyAlignment="1" applyProtection="1">
      <alignment vertical="top"/>
    </xf>
    <xf numFmtId="0" fontId="55" fillId="0" borderId="21" xfId="2954" applyNumberFormat="1" applyFont="1" applyFill="1" applyBorder="1" applyAlignment="1" applyProtection="1">
      <alignment horizontal="center" vertical="top"/>
    </xf>
    <xf numFmtId="0" fontId="54" fillId="0" borderId="0" xfId="2954" applyNumberFormat="1" applyFont="1" applyFill="1" applyBorder="1" applyAlignment="1" applyProtection="1">
      <alignment horizontal="center" vertical="top"/>
    </xf>
    <xf numFmtId="4" fontId="55" fillId="0" borderId="28" xfId="2954" applyNumberFormat="1" applyFont="1" applyFill="1" applyBorder="1" applyAlignment="1" applyProtection="1">
      <alignment horizontal="right" vertical="top"/>
    </xf>
    <xf numFmtId="3" fontId="55" fillId="0" borderId="0" xfId="2954" applyNumberFormat="1" applyFont="1" applyFill="1" applyBorder="1" applyAlignment="1" applyProtection="1">
      <alignment horizontal="right" vertical="top"/>
    </xf>
    <xf numFmtId="0" fontId="54" fillId="0" borderId="21" xfId="2954" applyNumberFormat="1" applyFont="1" applyFill="1" applyBorder="1" applyAlignment="1" applyProtection="1"/>
    <xf numFmtId="0" fontId="54" fillId="0" borderId="0" xfId="2954" applyNumberFormat="1" applyFont="1" applyFill="1" applyBorder="1" applyAlignment="1" applyProtection="1">
      <alignment horizontal="right" vertical="top"/>
    </xf>
    <xf numFmtId="0" fontId="6" fillId="0" borderId="29" xfId="1" applyFont="1" applyFill="1" applyBorder="1" applyAlignment="1">
      <alignment horizontal="center" vertical="center" wrapText="1"/>
    </xf>
    <xf numFmtId="2" fontId="6" fillId="0" borderId="6" xfId="1" applyNumberFormat="1" applyFont="1" applyBorder="1" applyAlignment="1">
      <alignment horizontal="center" vertical="center" wrapText="1"/>
    </xf>
    <xf numFmtId="165" fontId="11" fillId="0" borderId="19" xfId="1" applyNumberFormat="1" applyFont="1" applyFill="1" applyBorder="1" applyAlignment="1">
      <alignment horizontal="center" vertical="center" wrapText="1"/>
    </xf>
    <xf numFmtId="0" fontId="54" fillId="0" borderId="0" xfId="2954" applyNumberFormat="1" applyFont="1" applyFill="1" applyBorder="1" applyAlignment="1" applyProtection="1"/>
    <xf numFmtId="0" fontId="54" fillId="0" borderId="0" xfId="2954" applyNumberFormat="1" applyFont="1" applyFill="1" applyBorder="1" applyAlignment="1" applyProtection="1">
      <alignment wrapText="1"/>
    </xf>
    <xf numFmtId="0" fontId="54" fillId="0" borderId="0" xfId="2954" applyNumberFormat="1" applyFont="1" applyFill="1" applyBorder="1" applyAlignment="1" applyProtection="1">
      <alignment horizontal="right"/>
    </xf>
    <xf numFmtId="0" fontId="55" fillId="0" borderId="0" xfId="2954" applyNumberFormat="1" applyFont="1" applyFill="1" applyBorder="1" applyAlignment="1" applyProtection="1">
      <alignment horizontal="center" vertical="top"/>
    </xf>
    <xf numFmtId="0" fontId="55" fillId="0" borderId="0" xfId="2954" applyNumberFormat="1" applyFont="1" applyFill="1" applyBorder="1" applyAlignment="1" applyProtection="1">
      <alignment vertical="top"/>
    </xf>
    <xf numFmtId="0" fontId="54" fillId="0" borderId="0" xfId="2954" applyNumberFormat="1" applyFont="1" applyFill="1" applyBorder="1" applyAlignment="1" applyProtection="1">
      <alignment horizontal="left" vertical="top"/>
    </xf>
    <xf numFmtId="0" fontId="54" fillId="0" borderId="0" xfId="2954" applyNumberFormat="1" applyFont="1" applyFill="1" applyBorder="1" applyAlignment="1" applyProtection="1">
      <alignment vertical="top" wrapText="1"/>
    </xf>
    <xf numFmtId="0" fontId="54" fillId="0" borderId="0" xfId="2954" applyNumberFormat="1" applyFont="1" applyFill="1" applyBorder="1" applyAlignment="1" applyProtection="1">
      <alignment horizontal="left" vertical="top" wrapText="1"/>
    </xf>
    <xf numFmtId="0" fontId="54" fillId="0" borderId="8" xfId="2954" applyNumberFormat="1" applyFont="1" applyFill="1" applyBorder="1" applyAlignment="1" applyProtection="1"/>
    <xf numFmtId="0" fontId="54" fillId="0" borderId="8" xfId="2954" applyNumberFormat="1" applyFont="1" applyFill="1" applyBorder="1" applyAlignment="1" applyProtection="1">
      <alignment horizontal="right"/>
    </xf>
    <xf numFmtId="0" fontId="54" fillId="0" borderId="0" xfId="2954" applyNumberFormat="1" applyFont="1" applyFill="1" applyBorder="1" applyAlignment="1" applyProtection="1">
      <alignment vertical="top"/>
    </xf>
    <xf numFmtId="0" fontId="55" fillId="0" borderId="0" xfId="2954" applyNumberFormat="1" applyFont="1" applyFill="1" applyBorder="1" applyAlignment="1" applyProtection="1">
      <alignment horizontal="center"/>
    </xf>
    <xf numFmtId="0" fontId="54" fillId="0" borderId="0" xfId="2954" applyNumberFormat="1" applyFont="1" applyFill="1" applyBorder="1" applyAlignment="1" applyProtection="1">
      <alignment horizontal="left"/>
    </xf>
    <xf numFmtId="0" fontId="54" fillId="0" borderId="8" xfId="2954" applyNumberFormat="1" applyFont="1" applyFill="1" applyBorder="1" applyAlignment="1" applyProtection="1">
      <alignment vertical="top"/>
    </xf>
    <xf numFmtId="0" fontId="56" fillId="0" borderId="0" xfId="2954" applyNumberFormat="1" applyFont="1" applyFill="1" applyBorder="1" applyAlignment="1" applyProtection="1">
      <alignment horizontal="center" vertical="top"/>
    </xf>
    <xf numFmtId="0" fontId="57" fillId="0" borderId="0" xfId="2954" applyNumberFormat="1" applyFont="1" applyFill="1" applyBorder="1" applyAlignment="1" applyProtection="1">
      <alignment horizontal="center"/>
    </xf>
    <xf numFmtId="0" fontId="54" fillId="0" borderId="8" xfId="2954" applyNumberFormat="1" applyFont="1" applyFill="1" applyBorder="1" applyAlignment="1" applyProtection="1">
      <alignment horizontal="center"/>
    </xf>
    <xf numFmtId="0" fontId="56" fillId="0" borderId="0" xfId="2954" applyNumberFormat="1" applyFont="1" applyFill="1" applyBorder="1" applyAlignment="1" applyProtection="1"/>
    <xf numFmtId="3" fontId="54" fillId="0" borderId="0" xfId="2954" applyNumberFormat="1" applyFont="1" applyFill="1" applyBorder="1" applyAlignment="1" applyProtection="1">
      <alignment horizontal="right" vertical="top"/>
    </xf>
    <xf numFmtId="0" fontId="56" fillId="0" borderId="0" xfId="2954" applyNumberFormat="1" applyFont="1" applyFill="1" applyBorder="1" applyAlignment="1" applyProtection="1">
      <alignment horizontal="center"/>
    </xf>
    <xf numFmtId="0" fontId="55" fillId="0" borderId="0" xfId="2954" applyNumberFormat="1" applyFont="1" applyFill="1" applyBorder="1" applyAlignment="1" applyProtection="1">
      <alignment horizontal="left"/>
    </xf>
    <xf numFmtId="0" fontId="54" fillId="0" borderId="0" xfId="2954" applyNumberFormat="1" applyFont="1" applyFill="1" applyBorder="1" applyAlignment="1" applyProtection="1">
      <alignment horizontal="center"/>
    </xf>
    <xf numFmtId="2" fontId="54" fillId="0" borderId="8" xfId="2954" applyNumberFormat="1" applyFont="1" applyFill="1" applyBorder="1" applyAlignment="1" applyProtection="1"/>
    <xf numFmtId="49" fontId="54" fillId="0" borderId="8" xfId="2954" applyNumberFormat="1" applyFont="1" applyFill="1" applyBorder="1" applyAlignment="1" applyProtection="1">
      <alignment horizontal="right"/>
    </xf>
    <xf numFmtId="0" fontId="54" fillId="0" borderId="0" xfId="2954" applyNumberFormat="1" applyFont="1" applyFill="1" applyBorder="1" applyAlignment="1" applyProtection="1">
      <alignment vertical="center" wrapText="1"/>
    </xf>
    <xf numFmtId="2" fontId="54" fillId="0" borderId="0" xfId="2954" applyNumberFormat="1" applyFont="1" applyFill="1" applyBorder="1" applyAlignment="1" applyProtection="1"/>
    <xf numFmtId="49" fontId="54" fillId="0" borderId="0" xfId="2954" applyNumberFormat="1" applyFont="1" applyFill="1" applyBorder="1" applyAlignment="1" applyProtection="1">
      <alignment horizontal="right"/>
    </xf>
    <xf numFmtId="49" fontId="54" fillId="0" borderId="22" xfId="2954" applyNumberFormat="1" applyFont="1" applyFill="1" applyBorder="1" applyAlignment="1" applyProtection="1">
      <alignment horizontal="right"/>
    </xf>
    <xf numFmtId="2" fontId="54" fillId="0" borderId="22" xfId="2954" applyNumberFormat="1" applyFont="1" applyFill="1" applyBorder="1" applyAlignment="1" applyProtection="1">
      <alignment horizontal="right"/>
    </xf>
    <xf numFmtId="0" fontId="54" fillId="0" borderId="0" xfId="2954" applyNumberFormat="1" applyFont="1" applyFill="1" applyBorder="1" applyAlignment="1" applyProtection="1">
      <alignment vertical="center"/>
    </xf>
    <xf numFmtId="0" fontId="54" fillId="0" borderId="19" xfId="2954" applyNumberFormat="1" applyFont="1" applyFill="1" applyBorder="1" applyAlignment="1" applyProtection="1">
      <alignment horizontal="center" vertical="center" wrapText="1"/>
    </xf>
    <xf numFmtId="0" fontId="54" fillId="0" borderId="19" xfId="2954" applyNumberFormat="1" applyFont="1" applyFill="1" applyBorder="1" applyAlignment="1" applyProtection="1">
      <alignment horizontal="center" vertical="center"/>
    </xf>
    <xf numFmtId="0" fontId="55" fillId="0" borderId="25" xfId="2954" applyNumberFormat="1" applyFont="1" applyFill="1" applyBorder="1" applyAlignment="1" applyProtection="1">
      <alignment horizontal="center" vertical="top" wrapText="1"/>
    </xf>
    <xf numFmtId="0" fontId="55" fillId="0" borderId="21" xfId="2954" applyNumberFormat="1" applyFont="1" applyFill="1" applyBorder="1" applyAlignment="1" applyProtection="1">
      <alignment horizontal="left" vertical="top" wrapText="1"/>
    </xf>
    <xf numFmtId="0" fontId="55" fillId="0" borderId="21" xfId="2954" applyNumberFormat="1" applyFont="1" applyFill="1" applyBorder="1" applyAlignment="1" applyProtection="1">
      <alignment horizontal="center" vertical="top" wrapText="1"/>
    </xf>
    <xf numFmtId="4" fontId="55" fillId="0" borderId="21" xfId="2954" applyNumberFormat="1" applyFont="1" applyFill="1" applyBorder="1" applyAlignment="1" applyProtection="1">
      <alignment horizontal="right" vertical="top" wrapText="1"/>
    </xf>
    <xf numFmtId="3" fontId="55" fillId="0" borderId="26" xfId="2954" applyNumberFormat="1" applyFont="1" applyFill="1" applyBorder="1" applyAlignment="1" applyProtection="1">
      <alignment horizontal="right" vertical="top" wrapText="1"/>
    </xf>
    <xf numFmtId="0" fontId="54" fillId="0" borderId="27" xfId="2954" applyNumberFormat="1" applyFont="1" applyFill="1" applyBorder="1" applyAlignment="1" applyProtection="1">
      <alignment horizontal="center" vertical="center" wrapText="1"/>
    </xf>
    <xf numFmtId="0" fontId="54" fillId="0" borderId="0" xfId="2954" applyNumberFormat="1" applyFont="1" applyFill="1" applyBorder="1" applyAlignment="1" applyProtection="1">
      <alignment horizontal="right" vertical="top" wrapText="1"/>
    </xf>
    <xf numFmtId="0" fontId="54" fillId="0" borderId="0" xfId="2954" applyNumberFormat="1" applyFont="1" applyFill="1" applyBorder="1" applyAlignment="1" applyProtection="1">
      <alignment horizontal="center" vertical="top" wrapText="1"/>
    </xf>
    <xf numFmtId="4" fontId="54" fillId="0" borderId="0" xfId="2954" applyNumberFormat="1" applyFont="1" applyFill="1" applyBorder="1" applyAlignment="1" applyProtection="1">
      <alignment horizontal="right" vertical="top" wrapText="1"/>
    </xf>
    <xf numFmtId="3" fontId="54" fillId="0" borderId="28" xfId="2954" applyNumberFormat="1" applyFont="1" applyFill="1" applyBorder="1" applyAlignment="1" applyProtection="1">
      <alignment horizontal="right" vertical="top" wrapText="1"/>
    </xf>
    <xf numFmtId="0" fontId="54" fillId="0" borderId="21" xfId="2954" applyNumberFormat="1" applyFont="1" applyFill="1" applyBorder="1" applyAlignment="1" applyProtection="1">
      <alignment horizontal="center" vertical="top" wrapText="1"/>
    </xf>
    <xf numFmtId="4" fontId="54" fillId="0" borderId="21" xfId="2954" applyNumberFormat="1" applyFont="1" applyFill="1" applyBorder="1" applyAlignment="1" applyProtection="1">
      <alignment horizontal="right" vertical="top" wrapText="1"/>
    </xf>
    <xf numFmtId="3" fontId="54" fillId="0" borderId="26" xfId="2954" applyNumberFormat="1" applyFont="1" applyFill="1" applyBorder="1" applyAlignment="1" applyProtection="1">
      <alignment horizontal="right" vertical="top" wrapText="1"/>
    </xf>
    <xf numFmtId="0" fontId="55" fillId="0" borderId="27" xfId="2954" applyNumberFormat="1" applyFont="1" applyFill="1" applyBorder="1" applyAlignment="1" applyProtection="1">
      <alignment horizontal="center" vertical="top" wrapText="1"/>
    </xf>
    <xf numFmtId="0" fontId="55" fillId="0" borderId="0" xfId="2954" applyNumberFormat="1" applyFont="1" applyFill="1" applyBorder="1" applyAlignment="1" applyProtection="1">
      <alignment horizontal="left" vertical="top" wrapText="1"/>
    </xf>
    <xf numFmtId="0" fontId="55" fillId="0" borderId="0" xfId="2954" applyNumberFormat="1" applyFont="1" applyFill="1" applyBorder="1" applyAlignment="1" applyProtection="1">
      <alignment horizontal="center" vertical="top" wrapText="1"/>
    </xf>
    <xf numFmtId="4" fontId="55" fillId="0" borderId="0" xfId="2954" applyNumberFormat="1" applyFont="1" applyFill="1" applyBorder="1" applyAlignment="1" applyProtection="1">
      <alignment horizontal="right" vertical="top" wrapText="1"/>
    </xf>
    <xf numFmtId="2" fontId="55" fillId="0" borderId="0" xfId="2954" applyNumberFormat="1" applyFont="1" applyFill="1" applyBorder="1" applyAlignment="1" applyProtection="1">
      <alignment horizontal="center" vertical="top" wrapText="1"/>
    </xf>
    <xf numFmtId="3" fontId="55" fillId="0" borderId="28" xfId="2954" applyNumberFormat="1" applyFont="1" applyFill="1" applyBorder="1" applyAlignment="1" applyProtection="1">
      <alignment horizontal="right" vertical="top" wrapText="1"/>
    </xf>
    <xf numFmtId="0" fontId="55" fillId="0" borderId="0" xfId="2954" applyNumberFormat="1" applyFont="1" applyFill="1" applyBorder="1" applyAlignment="1" applyProtection="1">
      <alignment horizontal="right" vertical="top" wrapText="1"/>
    </xf>
    <xf numFmtId="0" fontId="54" fillId="0" borderId="25" xfId="2954" applyNumberFormat="1" applyFont="1" applyFill="1" applyBorder="1" applyAlignment="1" applyProtection="1"/>
    <xf numFmtId="0" fontId="55" fillId="0" borderId="21" xfId="2954" applyNumberFormat="1" applyFont="1" applyFill="1" applyBorder="1" applyAlignment="1" applyProtection="1">
      <alignment horizontal="right" vertical="top" wrapText="1"/>
    </xf>
    <xf numFmtId="4" fontId="55" fillId="0" borderId="21" xfId="2954" applyNumberFormat="1" applyFont="1" applyFill="1" applyBorder="1" applyAlignment="1" applyProtection="1">
      <alignment horizontal="right" vertical="top"/>
    </xf>
    <xf numFmtId="2" fontId="55" fillId="0" borderId="21" xfId="2954" applyNumberFormat="1" applyFont="1" applyFill="1" applyBorder="1" applyAlignment="1" applyProtection="1">
      <alignment horizontal="center" vertical="top"/>
    </xf>
    <xf numFmtId="3" fontId="55" fillId="0" borderId="26" xfId="2954" applyNumberFormat="1" applyFont="1" applyFill="1" applyBorder="1" applyAlignment="1" applyProtection="1">
      <alignment horizontal="right" vertical="top"/>
    </xf>
    <xf numFmtId="0" fontId="54" fillId="0" borderId="27" xfId="2954" applyNumberFormat="1" applyFont="1" applyFill="1" applyBorder="1" applyAlignment="1" applyProtection="1"/>
    <xf numFmtId="4" fontId="54" fillId="0" borderId="0" xfId="2954" applyNumberFormat="1" applyFont="1" applyFill="1" applyBorder="1" applyAlignment="1" applyProtection="1">
      <alignment horizontal="right" vertical="top"/>
    </xf>
    <xf numFmtId="2" fontId="54" fillId="0" borderId="0" xfId="2954" applyNumberFormat="1" applyFont="1" applyFill="1" applyBorder="1" applyAlignment="1" applyProtection="1">
      <alignment horizontal="center" vertical="top"/>
    </xf>
    <xf numFmtId="3" fontId="54" fillId="0" borderId="28" xfId="2954" applyNumberFormat="1" applyFont="1" applyFill="1" applyBorder="1" applyAlignment="1" applyProtection="1">
      <alignment horizontal="right" vertical="top"/>
    </xf>
    <xf numFmtId="4" fontId="55" fillId="0" borderId="0" xfId="2954" applyNumberFormat="1" applyFont="1" applyFill="1" applyBorder="1" applyAlignment="1" applyProtection="1">
      <alignment horizontal="right" vertical="top"/>
    </xf>
    <xf numFmtId="2" fontId="55" fillId="0" borderId="0" xfId="2954" applyNumberFormat="1" applyFont="1" applyFill="1" applyBorder="1" applyAlignment="1" applyProtection="1">
      <alignment horizontal="center" vertical="top"/>
    </xf>
    <xf numFmtId="3" fontId="55" fillId="0" borderId="28" xfId="2954" applyNumberFormat="1" applyFont="1" applyFill="1" applyBorder="1" applyAlignment="1" applyProtection="1">
      <alignment horizontal="right" vertical="top"/>
    </xf>
    <xf numFmtId="0" fontId="54" fillId="0" borderId="27" xfId="2954" applyNumberFormat="1" applyFont="1" applyFill="1" applyBorder="1" applyAlignment="1" applyProtection="1">
      <alignment horizontal="center" vertical="top" wrapText="1"/>
    </xf>
    <xf numFmtId="4" fontId="54" fillId="0" borderId="0" xfId="2954" applyNumberFormat="1" applyFont="1" applyFill="1" applyBorder="1" applyAlignment="1" applyProtection="1">
      <alignment vertical="top"/>
    </xf>
    <xf numFmtId="2" fontId="54" fillId="0" borderId="0" xfId="2954" applyNumberFormat="1" applyFont="1" applyFill="1" applyBorder="1" applyAlignment="1" applyProtection="1">
      <alignment vertical="top"/>
    </xf>
    <xf numFmtId="3" fontId="54" fillId="0" borderId="0" xfId="2954" applyNumberFormat="1" applyFont="1" applyFill="1" applyBorder="1" applyAlignment="1" applyProtection="1">
      <alignment vertical="top"/>
    </xf>
    <xf numFmtId="0" fontId="55" fillId="0" borderId="21" xfId="2954" applyNumberFormat="1" applyFont="1" applyFill="1" applyBorder="1" applyAlignment="1" applyProtection="1">
      <alignment horizontal="center" vertical="top"/>
    </xf>
    <xf numFmtId="0" fontId="54" fillId="0" borderId="0" xfId="2954" applyNumberFormat="1" applyFont="1" applyFill="1" applyBorder="1" applyAlignment="1" applyProtection="1">
      <alignment horizontal="center" vertical="top"/>
    </xf>
    <xf numFmtId="4" fontId="55" fillId="0" borderId="28" xfId="2954" applyNumberFormat="1" applyFont="1" applyFill="1" applyBorder="1" applyAlignment="1" applyProtection="1">
      <alignment horizontal="right" vertical="top"/>
    </xf>
    <xf numFmtId="3" fontId="55" fillId="0" borderId="0" xfId="2954" applyNumberFormat="1" applyFont="1" applyFill="1" applyBorder="1" applyAlignment="1" applyProtection="1">
      <alignment horizontal="right" vertical="top"/>
    </xf>
    <xf numFmtId="0" fontId="54" fillId="0" borderId="21" xfId="2954" applyNumberFormat="1" applyFont="1" applyFill="1" applyBorder="1" applyAlignment="1" applyProtection="1"/>
    <xf numFmtId="0" fontId="54" fillId="0" borderId="0" xfId="2954" applyNumberFormat="1" applyFont="1" applyFill="1" applyBorder="1" applyAlignment="1" applyProtection="1">
      <alignment horizontal="right" vertical="top"/>
    </xf>
    <xf numFmtId="2" fontId="6" fillId="0" borderId="30" xfId="1" applyNumberFormat="1" applyFont="1" applyBorder="1" applyAlignment="1">
      <alignment horizontal="center" vertical="center" wrapText="1"/>
    </xf>
    <xf numFmtId="0" fontId="30" fillId="0" borderId="7" xfId="1" applyFont="1" applyFill="1" applyBorder="1" applyAlignment="1">
      <alignment horizontal="center" vertical="center" wrapText="1"/>
    </xf>
    <xf numFmtId="0" fontId="49" fillId="0" borderId="21" xfId="2954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6" fillId="0" borderId="0" xfId="1" applyFont="1" applyFill="1" applyBorder="1" applyAlignment="1">
      <alignment horizontal="center" vertical="center" wrapText="1"/>
    </xf>
    <xf numFmtId="165" fontId="34" fillId="0" borderId="0" xfId="2" applyNumberFormat="1" applyFont="1" applyAlignment="1">
      <alignment horizontal="right"/>
    </xf>
    <xf numFmtId="49" fontId="13" fillId="0" borderId="7" xfId="2" applyNumberFormat="1" applyFont="1" applyBorder="1" applyAlignment="1">
      <alignment horizontal="center" vertical="center" wrapText="1"/>
    </xf>
    <xf numFmtId="0" fontId="13" fillId="0" borderId="7" xfId="2" applyFont="1" applyBorder="1" applyAlignment="1">
      <alignment horizontal="center" vertical="center" wrapText="1"/>
    </xf>
    <xf numFmtId="165" fontId="13" fillId="0" borderId="7" xfId="2" applyNumberFormat="1" applyFont="1" applyBorder="1" applyAlignment="1">
      <alignment horizontal="center" vertical="center"/>
    </xf>
    <xf numFmtId="165" fontId="13" fillId="0" borderId="7" xfId="2" applyNumberFormat="1" applyFont="1" applyBorder="1" applyAlignment="1">
      <alignment horizontal="center" vertical="center" wrapText="1"/>
    </xf>
    <xf numFmtId="0" fontId="35" fillId="0" borderId="7" xfId="2" applyFont="1" applyFill="1" applyBorder="1" applyAlignment="1">
      <alignment horizontal="left" vertical="top" wrapText="1"/>
    </xf>
    <xf numFmtId="0" fontId="36" fillId="0" borderId="7" xfId="2" applyFont="1" applyFill="1" applyBorder="1" applyAlignment="1">
      <alignment horizontal="left" vertical="top" wrapText="1"/>
    </xf>
    <xf numFmtId="0" fontId="35" fillId="0" borderId="7" xfId="2" applyFont="1" applyBorder="1" applyAlignment="1">
      <alignment horizontal="left" vertical="top" wrapText="1"/>
    </xf>
    <xf numFmtId="0" fontId="36" fillId="0" borderId="7" xfId="2" applyFont="1" applyBorder="1" applyAlignment="1">
      <alignment horizontal="left" vertical="top" wrapText="1"/>
    </xf>
    <xf numFmtId="0" fontId="5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50" fillId="0" borderId="21" xfId="2949" applyNumberFormat="1" applyFont="1" applyFill="1" applyBorder="1" applyAlignment="1" applyProtection="1">
      <alignment horizontal="center" vertical="top"/>
    </xf>
    <xf numFmtId="0" fontId="49" fillId="0" borderId="0" xfId="2949" applyNumberFormat="1" applyFont="1" applyFill="1" applyBorder="1" applyAlignment="1" applyProtection="1">
      <alignment horizontal="left" vertical="top" wrapText="1"/>
    </xf>
    <xf numFmtId="0" fontId="52" fillId="0" borderId="23" xfId="2949" applyNumberFormat="1" applyFont="1" applyFill="1" applyBorder="1" applyAlignment="1" applyProtection="1">
      <alignment horizontal="left" vertical="center" wrapText="1"/>
    </xf>
    <xf numFmtId="0" fontId="52" fillId="0" borderId="22" xfId="2949" applyNumberFormat="1" applyFont="1" applyFill="1" applyBorder="1" applyAlignment="1" applyProtection="1">
      <alignment horizontal="left" vertical="center" wrapText="1"/>
    </xf>
    <xf numFmtId="0" fontId="52" fillId="0" borderId="24" xfId="2949" applyNumberFormat="1" applyFont="1" applyFill="1" applyBorder="1" applyAlignment="1" applyProtection="1">
      <alignment horizontal="left" vertical="center" wrapText="1"/>
    </xf>
    <xf numFmtId="0" fontId="49" fillId="0" borderId="21" xfId="2949" applyNumberFormat="1" applyFont="1" applyFill="1" applyBorder="1" applyAlignment="1" applyProtection="1">
      <alignment horizontal="left" vertical="top" wrapText="1"/>
    </xf>
    <xf numFmtId="0" fontId="49" fillId="0" borderId="23" xfId="2949" applyNumberFormat="1" applyFont="1" applyFill="1" applyBorder="1" applyAlignment="1" applyProtection="1">
      <alignment horizontal="left" vertical="center" wrapText="1"/>
    </xf>
    <xf numFmtId="0" fontId="49" fillId="0" borderId="22" xfId="2949" applyNumberFormat="1" applyFont="1" applyFill="1" applyBorder="1" applyAlignment="1" applyProtection="1">
      <alignment horizontal="left" vertical="center" wrapText="1"/>
    </xf>
    <xf numFmtId="0" fontId="49" fillId="0" borderId="24" xfId="2949" applyNumberFormat="1" applyFont="1" applyFill="1" applyBorder="1" applyAlignment="1" applyProtection="1">
      <alignment horizontal="left" vertical="center" wrapText="1"/>
    </xf>
    <xf numFmtId="0" fontId="49" fillId="0" borderId="0" xfId="2949" applyNumberFormat="1" applyFont="1" applyFill="1" applyBorder="1" applyAlignment="1" applyProtection="1">
      <alignment horizontal="center" vertical="top"/>
    </xf>
    <xf numFmtId="0" fontId="48" fillId="0" borderId="0" xfId="2949" applyNumberFormat="1" applyFont="1" applyFill="1" applyBorder="1" applyAlignment="1" applyProtection="1">
      <alignment horizontal="left" vertical="top"/>
    </xf>
    <xf numFmtId="0" fontId="48" fillId="0" borderId="0" xfId="2949" applyNumberFormat="1" applyFont="1" applyFill="1" applyBorder="1" applyAlignment="1" applyProtection="1">
      <alignment vertical="top" wrapText="1"/>
    </xf>
    <xf numFmtId="0" fontId="48" fillId="0" borderId="0" xfId="2949" applyNumberFormat="1" applyFont="1" applyFill="1" applyBorder="1" applyAlignment="1" applyProtection="1">
      <alignment horizontal="left" vertical="top" wrapText="1"/>
    </xf>
    <xf numFmtId="0" fontId="48" fillId="0" borderId="0" xfId="2949" applyNumberFormat="1" applyFont="1" applyFill="1" applyBorder="1" applyAlignment="1" applyProtection="1">
      <alignment horizontal="center" wrapText="1"/>
    </xf>
    <xf numFmtId="0" fontId="48" fillId="0" borderId="19" xfId="2949" applyNumberFormat="1" applyFont="1" applyFill="1" applyBorder="1" applyAlignment="1" applyProtection="1">
      <alignment horizontal="center" vertical="center"/>
    </xf>
    <xf numFmtId="0" fontId="51" fillId="0" borderId="0" xfId="2949" applyNumberFormat="1" applyFont="1" applyFill="1" applyBorder="1" applyAlignment="1" applyProtection="1">
      <alignment horizontal="center"/>
    </xf>
    <xf numFmtId="0" fontId="48" fillId="0" borderId="19" xfId="2949" applyNumberFormat="1" applyFont="1" applyFill="1" applyBorder="1" applyAlignment="1" applyProtection="1">
      <alignment horizontal="center" vertical="center" wrapText="1"/>
    </xf>
    <xf numFmtId="0" fontId="48" fillId="0" borderId="28" xfId="2949" applyNumberFormat="1" applyFont="1" applyFill="1" applyBorder="1" applyAlignment="1" applyProtection="1">
      <alignment horizontal="left" vertical="top" wrapText="1"/>
    </xf>
    <xf numFmtId="0" fontId="48" fillId="0" borderId="21" xfId="2949" applyNumberFormat="1" applyFont="1" applyFill="1" applyBorder="1" applyAlignment="1" applyProtection="1">
      <alignment horizontal="left" vertical="top" wrapText="1"/>
    </xf>
    <xf numFmtId="0" fontId="50" fillId="0" borderId="21" xfId="2949" applyNumberFormat="1" applyFont="1" applyFill="1" applyBorder="1" applyAlignment="1" applyProtection="1">
      <alignment horizontal="center" vertical="center"/>
    </xf>
    <xf numFmtId="0" fontId="48" fillId="0" borderId="8" xfId="2949" applyNumberFormat="1" applyFont="1" applyFill="1" applyBorder="1" applyAlignment="1" applyProtection="1">
      <alignment horizontal="left" vertical="top"/>
    </xf>
    <xf numFmtId="0" fontId="48" fillId="0" borderId="8" xfId="2949" applyNumberFormat="1" applyFont="1" applyFill="1" applyBorder="1" applyAlignment="1" applyProtection="1">
      <alignment horizontal="center" wrapText="1"/>
    </xf>
    <xf numFmtId="0" fontId="50" fillId="0" borderId="21" xfId="2949" applyNumberFormat="1" applyFont="1" applyFill="1" applyBorder="1" applyAlignment="1" applyProtection="1">
      <alignment horizontal="center"/>
    </xf>
    <xf numFmtId="0" fontId="48" fillId="0" borderId="22" xfId="2949" applyNumberFormat="1" applyFont="1" applyFill="1" applyBorder="1" applyAlignment="1" applyProtection="1">
      <alignment horizontal="center"/>
    </xf>
    <xf numFmtId="0" fontId="56" fillId="0" borderId="21" xfId="2954" applyNumberFormat="1" applyFont="1" applyFill="1" applyBorder="1" applyAlignment="1" applyProtection="1">
      <alignment horizontal="center" vertical="top"/>
    </xf>
    <xf numFmtId="0" fontId="54" fillId="0" borderId="19" xfId="2954" applyNumberFormat="1" applyFont="1" applyFill="1" applyBorder="1" applyAlignment="1" applyProtection="1">
      <alignment horizontal="center" vertical="center" wrapText="1"/>
    </xf>
    <xf numFmtId="0" fontId="54" fillId="0" borderId="8" xfId="2954" applyNumberFormat="1" applyFont="1" applyFill="1" applyBorder="1" applyAlignment="1" applyProtection="1">
      <alignment horizontal="center" wrapText="1"/>
    </xf>
    <xf numFmtId="0" fontId="58" fillId="0" borderId="23" xfId="2954" applyNumberFormat="1" applyFont="1" applyFill="1" applyBorder="1" applyAlignment="1" applyProtection="1">
      <alignment horizontal="left" vertical="center" wrapText="1"/>
    </xf>
    <xf numFmtId="0" fontId="58" fillId="0" borderId="22" xfId="2954" applyNumberFormat="1" applyFont="1" applyFill="1" applyBorder="1" applyAlignment="1" applyProtection="1">
      <alignment horizontal="left" vertical="center" wrapText="1"/>
    </xf>
    <xf numFmtId="0" fontId="58" fillId="0" borderId="24" xfId="2954" applyNumberFormat="1" applyFont="1" applyFill="1" applyBorder="1" applyAlignment="1" applyProtection="1">
      <alignment horizontal="left" vertical="center" wrapText="1"/>
    </xf>
    <xf numFmtId="0" fontId="55" fillId="0" borderId="21" xfId="2954" applyNumberFormat="1" applyFont="1" applyFill="1" applyBorder="1" applyAlignment="1" applyProtection="1">
      <alignment horizontal="left" vertical="top" wrapText="1"/>
    </xf>
    <xf numFmtId="0" fontId="54" fillId="0" borderId="19" xfId="2954" applyNumberFormat="1" applyFont="1" applyFill="1" applyBorder="1" applyAlignment="1" applyProtection="1">
      <alignment horizontal="center" vertical="center"/>
    </xf>
    <xf numFmtId="0" fontId="57" fillId="0" borderId="0" xfId="2954" applyNumberFormat="1" applyFont="1" applyFill="1" applyBorder="1" applyAlignment="1" applyProtection="1">
      <alignment horizontal="center"/>
    </xf>
    <xf numFmtId="0" fontId="56" fillId="0" borderId="21" xfId="2954" applyNumberFormat="1" applyFont="1" applyFill="1" applyBorder="1" applyAlignment="1" applyProtection="1">
      <alignment horizontal="center"/>
    </xf>
    <xf numFmtId="0" fontId="54" fillId="0" borderId="22" xfId="2954" applyNumberFormat="1" applyFont="1" applyFill="1" applyBorder="1" applyAlignment="1" applyProtection="1">
      <alignment horizontal="center"/>
    </xf>
    <xf numFmtId="0" fontId="55" fillId="0" borderId="0" xfId="2954" applyNumberFormat="1" applyFont="1" applyFill="1" applyBorder="1" applyAlignment="1" applyProtection="1">
      <alignment horizontal="center" vertical="top"/>
    </xf>
    <xf numFmtId="0" fontId="54" fillId="0" borderId="0" xfId="2954" applyNumberFormat="1" applyFont="1" applyFill="1" applyBorder="1" applyAlignment="1" applyProtection="1">
      <alignment horizontal="left" vertical="top"/>
    </xf>
    <xf numFmtId="0" fontId="54" fillId="0" borderId="0" xfId="2954" applyNumberFormat="1" applyFont="1" applyFill="1" applyBorder="1" applyAlignment="1" applyProtection="1">
      <alignment vertical="top" wrapText="1"/>
    </xf>
    <xf numFmtId="0" fontId="54" fillId="0" borderId="0" xfId="2954" applyNumberFormat="1" applyFont="1" applyFill="1" applyBorder="1" applyAlignment="1" applyProtection="1">
      <alignment horizontal="left" vertical="top" wrapText="1"/>
    </xf>
    <xf numFmtId="0" fontId="54" fillId="0" borderId="0" xfId="2954" applyNumberFormat="1" applyFont="1" applyFill="1" applyBorder="1" applyAlignment="1" applyProtection="1">
      <alignment horizontal="center" wrapText="1"/>
    </xf>
    <xf numFmtId="0" fontId="48" fillId="0" borderId="0" xfId="2954" applyNumberFormat="1" applyFont="1" applyFill="1" applyBorder="1" applyAlignment="1" applyProtection="1">
      <alignment horizontal="center" wrapText="1"/>
    </xf>
    <xf numFmtId="0" fontId="56" fillId="0" borderId="21" xfId="2954" applyNumberFormat="1" applyFont="1" applyFill="1" applyBorder="1" applyAlignment="1" applyProtection="1">
      <alignment horizontal="center" vertical="center"/>
    </xf>
    <xf numFmtId="0" fontId="54" fillId="0" borderId="8" xfId="2954" applyNumberFormat="1" applyFont="1" applyFill="1" applyBorder="1" applyAlignment="1" applyProtection="1">
      <alignment horizontal="left" vertical="top"/>
    </xf>
    <xf numFmtId="0" fontId="54" fillId="0" borderId="21" xfId="2954" applyNumberFormat="1" applyFont="1" applyFill="1" applyBorder="1" applyAlignment="1" applyProtection="1">
      <alignment horizontal="left" vertical="top" wrapText="1"/>
    </xf>
    <xf numFmtId="0" fontId="55" fillId="0" borderId="0" xfId="2954" applyNumberFormat="1" applyFont="1" applyFill="1" applyBorder="1" applyAlignment="1" applyProtection="1">
      <alignment horizontal="left" vertical="top" wrapText="1"/>
    </xf>
    <xf numFmtId="0" fontId="49" fillId="0" borderId="21" xfId="2954" applyNumberFormat="1" applyFont="1" applyFill="1" applyBorder="1" applyAlignment="1" applyProtection="1">
      <alignment horizontal="left" vertical="top" wrapText="1"/>
    </xf>
    <xf numFmtId="0" fontId="54" fillId="0" borderId="28" xfId="2954" applyNumberFormat="1" applyFont="1" applyFill="1" applyBorder="1" applyAlignment="1" applyProtection="1">
      <alignment horizontal="left" vertical="top" wrapText="1"/>
    </xf>
    <xf numFmtId="0" fontId="48" fillId="0" borderId="8" xfId="2954" applyNumberFormat="1" applyFont="1" applyFill="1" applyBorder="1" applyAlignment="1" applyProtection="1">
      <alignment horizontal="center" wrapText="1"/>
    </xf>
    <xf numFmtId="0" fontId="51" fillId="0" borderId="0" xfId="2954" applyNumberFormat="1" applyFont="1" applyFill="1" applyBorder="1" applyAlignment="1" applyProtection="1">
      <alignment horizontal="center"/>
    </xf>
    <xf numFmtId="0" fontId="6" fillId="0" borderId="0" xfId="0" applyFont="1" applyFill="1" applyAlignment="1">
      <alignment vertical="top" wrapText="1"/>
    </xf>
    <xf numFmtId="0" fontId="6" fillId="0" borderId="0" xfId="0" applyFont="1" applyAlignment="1">
      <alignment horizontal="left" vertical="top" wrapText="1"/>
    </xf>
    <xf numFmtId="169" fontId="6" fillId="0" borderId="0" xfId="1" applyNumberFormat="1" applyFont="1" applyFill="1" applyBorder="1" applyAlignment="1">
      <alignment horizontal="left" vertical="center"/>
    </xf>
  </cellXfs>
  <cellStyles count="2955">
    <cellStyle name="Comma" xfId="3"/>
    <cellStyle name="Comma [0]" xfId="4"/>
    <cellStyle name="Comma [0] 2" xfId="5"/>
    <cellStyle name="Currency" xfId="6"/>
    <cellStyle name="Currency [0]" xfId="7"/>
    <cellStyle name="Currency [0] 2" xfId="8"/>
    <cellStyle name="Currency 2" xfId="9"/>
    <cellStyle name="Currency 3" xfId="10"/>
    <cellStyle name="Currency 4" xfId="11"/>
    <cellStyle name="Currency 5" xfId="12"/>
    <cellStyle name="Normal" xfId="1"/>
    <cellStyle name="Normal 2" xfId="13"/>
    <cellStyle name="Percent" xfId="14"/>
    <cellStyle name="Акт" xfId="15"/>
    <cellStyle name="АктМТСН" xfId="16"/>
    <cellStyle name="АктМТСН 10" xfId="17"/>
    <cellStyle name="АктМТСН 11" xfId="18"/>
    <cellStyle name="АктМТСН 12" xfId="19"/>
    <cellStyle name="АктМТСН 13" xfId="20"/>
    <cellStyle name="АктМТСН 14" xfId="21"/>
    <cellStyle name="АктМТСН 15" xfId="22"/>
    <cellStyle name="АктМТСН 16" xfId="23"/>
    <cellStyle name="АктМТСН 17" xfId="24"/>
    <cellStyle name="АктМТСН 18" xfId="25"/>
    <cellStyle name="АктМТСН 19" xfId="26"/>
    <cellStyle name="АктМТСН 2" xfId="27"/>
    <cellStyle name="АктМТСН 20" xfId="28"/>
    <cellStyle name="АктМТСН 21" xfId="29"/>
    <cellStyle name="АктМТСН 22" xfId="30"/>
    <cellStyle name="АктМТСН 23" xfId="31"/>
    <cellStyle name="АктМТСН 24" xfId="32"/>
    <cellStyle name="АктМТСН 25" xfId="33"/>
    <cellStyle name="АктМТСН 26" xfId="34"/>
    <cellStyle name="АктМТСН 27" xfId="35"/>
    <cellStyle name="АктМТСН 28" xfId="36"/>
    <cellStyle name="АктМТСН 29" xfId="37"/>
    <cellStyle name="АктМТСН 3" xfId="38"/>
    <cellStyle name="АктМТСН 30" xfId="39"/>
    <cellStyle name="АктМТСН 31" xfId="40"/>
    <cellStyle name="АктМТСН 32" xfId="41"/>
    <cellStyle name="АктМТСН 33" xfId="42"/>
    <cellStyle name="АктМТСН 34" xfId="43"/>
    <cellStyle name="АктМТСН 35" xfId="44"/>
    <cellStyle name="АктМТСН 36" xfId="45"/>
    <cellStyle name="АктМТСН 37" xfId="46"/>
    <cellStyle name="АктМТСН 38" xfId="47"/>
    <cellStyle name="АктМТСН 39" xfId="48"/>
    <cellStyle name="АктМТСН 4" xfId="49"/>
    <cellStyle name="АктМТСН 40" xfId="50"/>
    <cellStyle name="АктМТСН 41" xfId="51"/>
    <cellStyle name="АктМТСН 42" xfId="52"/>
    <cellStyle name="АктМТСН 43" xfId="53"/>
    <cellStyle name="АктМТСН 44" xfId="54"/>
    <cellStyle name="АктМТСН 45" xfId="55"/>
    <cellStyle name="АктМТСН 46" xfId="56"/>
    <cellStyle name="АктМТСН 47" xfId="57"/>
    <cellStyle name="АктМТСН 48" xfId="58"/>
    <cellStyle name="АктМТСН 49" xfId="59"/>
    <cellStyle name="АктМТСН 5" xfId="60"/>
    <cellStyle name="АктМТСН 50" xfId="61"/>
    <cellStyle name="АктМТСН 51" xfId="62"/>
    <cellStyle name="АктМТСН 52" xfId="63"/>
    <cellStyle name="АктМТСН 53" xfId="64"/>
    <cellStyle name="АктМТСН 54" xfId="65"/>
    <cellStyle name="АктМТСН 55" xfId="66"/>
    <cellStyle name="АктМТСН 56" xfId="67"/>
    <cellStyle name="АктМТСН 57" xfId="68"/>
    <cellStyle name="АктМТСН 58" xfId="69"/>
    <cellStyle name="АктМТСН 59" xfId="70"/>
    <cellStyle name="АктМТСН 6" xfId="71"/>
    <cellStyle name="АктМТСН 60" xfId="72"/>
    <cellStyle name="АктМТСН 61" xfId="73"/>
    <cellStyle name="АктМТСН 62" xfId="74"/>
    <cellStyle name="АктМТСН 63" xfId="75"/>
    <cellStyle name="АктМТСН 64" xfId="76"/>
    <cellStyle name="АктМТСН 65" xfId="77"/>
    <cellStyle name="АктМТСН 66" xfId="78"/>
    <cellStyle name="АктМТСН 67" xfId="79"/>
    <cellStyle name="АктМТСН 68" xfId="80"/>
    <cellStyle name="АктМТСН 69" xfId="81"/>
    <cellStyle name="АктМТСН 7" xfId="82"/>
    <cellStyle name="АктМТСН 70" xfId="83"/>
    <cellStyle name="АктМТСН 71" xfId="84"/>
    <cellStyle name="АктМТСН 72" xfId="85"/>
    <cellStyle name="АктМТСН 73" xfId="86"/>
    <cellStyle name="АктМТСН 74" xfId="87"/>
    <cellStyle name="АктМТСН 75" xfId="88"/>
    <cellStyle name="АктМТСН 76" xfId="89"/>
    <cellStyle name="АктМТСН 8" xfId="90"/>
    <cellStyle name="АктМТСН 9" xfId="91"/>
    <cellStyle name="Акцент1 10" xfId="92"/>
    <cellStyle name="Акцент1 11" xfId="93"/>
    <cellStyle name="Акцент1 12" xfId="94"/>
    <cellStyle name="Акцент1 13" xfId="95"/>
    <cellStyle name="Акцент1 14" xfId="96"/>
    <cellStyle name="Акцент1 15" xfId="97"/>
    <cellStyle name="Акцент1 16" xfId="98"/>
    <cellStyle name="Акцент1 17" xfId="99"/>
    <cellStyle name="Акцент1 18" xfId="100"/>
    <cellStyle name="Акцент1 19" xfId="101"/>
    <cellStyle name="Акцент1 2" xfId="102"/>
    <cellStyle name="Акцент1 2 10" xfId="103"/>
    <cellStyle name="Акцент1 2 11" xfId="104"/>
    <cellStyle name="Акцент1 2 12" xfId="105"/>
    <cellStyle name="Акцент1 2 13" xfId="106"/>
    <cellStyle name="Акцент1 2 14" xfId="107"/>
    <cellStyle name="Акцент1 2 15" xfId="108"/>
    <cellStyle name="Акцент1 2 16" xfId="109"/>
    <cellStyle name="Акцент1 2 17" xfId="110"/>
    <cellStyle name="Акцент1 2 18" xfId="111"/>
    <cellStyle name="Акцент1 2 19" xfId="112"/>
    <cellStyle name="Акцент1 2 2" xfId="113"/>
    <cellStyle name="Акцент1 2 20" xfId="114"/>
    <cellStyle name="Акцент1 2 21" xfId="115"/>
    <cellStyle name="Акцент1 2 22" xfId="116"/>
    <cellStyle name="Акцент1 2 23" xfId="117"/>
    <cellStyle name="Акцент1 2 24" xfId="118"/>
    <cellStyle name="Акцент1 2 25" xfId="119"/>
    <cellStyle name="Акцент1 2 26" xfId="120"/>
    <cellStyle name="Акцент1 2 27" xfId="121"/>
    <cellStyle name="Акцент1 2 28" xfId="122"/>
    <cellStyle name="Акцент1 2 29" xfId="123"/>
    <cellStyle name="Акцент1 2 3" xfId="124"/>
    <cellStyle name="Акцент1 2 30" xfId="125"/>
    <cellStyle name="Акцент1 2 4" xfId="126"/>
    <cellStyle name="Акцент1 2 5" xfId="127"/>
    <cellStyle name="Акцент1 2 6" xfId="128"/>
    <cellStyle name="Акцент1 2 7" xfId="129"/>
    <cellStyle name="Акцент1 2 8" xfId="130"/>
    <cellStyle name="Акцент1 2 9" xfId="131"/>
    <cellStyle name="Акцент1 20" xfId="132"/>
    <cellStyle name="Акцент1 21" xfId="133"/>
    <cellStyle name="Акцент1 22" xfId="134"/>
    <cellStyle name="Акцент1 23" xfId="135"/>
    <cellStyle name="Акцент1 24" xfId="136"/>
    <cellStyle name="Акцент1 25" xfId="137"/>
    <cellStyle name="Акцент1 26" xfId="138"/>
    <cellStyle name="Акцент1 27" xfId="139"/>
    <cellStyle name="Акцент1 28" xfId="140"/>
    <cellStyle name="Акцент1 29" xfId="141"/>
    <cellStyle name="Акцент1 3" xfId="142"/>
    <cellStyle name="Акцент1 30" xfId="143"/>
    <cellStyle name="Акцент1 31" xfId="144"/>
    <cellStyle name="Акцент1 32" xfId="145"/>
    <cellStyle name="Акцент1 33" xfId="146"/>
    <cellStyle name="Акцент1 34" xfId="147"/>
    <cellStyle name="Акцент1 35" xfId="148"/>
    <cellStyle name="Акцент1 36" xfId="149"/>
    <cellStyle name="Акцент1 4" xfId="150"/>
    <cellStyle name="Акцент1 5" xfId="151"/>
    <cellStyle name="Акцент1 6" xfId="152"/>
    <cellStyle name="Акцент1 7" xfId="153"/>
    <cellStyle name="Акцент1 8" xfId="154"/>
    <cellStyle name="Акцент1 9" xfId="155"/>
    <cellStyle name="Акцент2 10" xfId="156"/>
    <cellStyle name="Акцент2 11" xfId="157"/>
    <cellStyle name="Акцент2 12" xfId="158"/>
    <cellStyle name="Акцент2 13" xfId="159"/>
    <cellStyle name="Акцент2 14" xfId="160"/>
    <cellStyle name="Акцент2 15" xfId="161"/>
    <cellStyle name="Акцент2 16" xfId="162"/>
    <cellStyle name="Акцент2 17" xfId="163"/>
    <cellStyle name="Акцент2 18" xfId="164"/>
    <cellStyle name="Акцент2 19" xfId="165"/>
    <cellStyle name="Акцент2 2" xfId="166"/>
    <cellStyle name="Акцент2 2 10" xfId="167"/>
    <cellStyle name="Акцент2 2 11" xfId="168"/>
    <cellStyle name="Акцент2 2 12" xfId="169"/>
    <cellStyle name="Акцент2 2 13" xfId="170"/>
    <cellStyle name="Акцент2 2 14" xfId="171"/>
    <cellStyle name="Акцент2 2 15" xfId="172"/>
    <cellStyle name="Акцент2 2 16" xfId="173"/>
    <cellStyle name="Акцент2 2 17" xfId="174"/>
    <cellStyle name="Акцент2 2 18" xfId="175"/>
    <cellStyle name="Акцент2 2 19" xfId="176"/>
    <cellStyle name="Акцент2 2 2" xfId="177"/>
    <cellStyle name="Акцент2 2 20" xfId="178"/>
    <cellStyle name="Акцент2 2 21" xfId="179"/>
    <cellStyle name="Акцент2 2 22" xfId="180"/>
    <cellStyle name="Акцент2 2 23" xfId="181"/>
    <cellStyle name="Акцент2 2 24" xfId="182"/>
    <cellStyle name="Акцент2 2 25" xfId="183"/>
    <cellStyle name="Акцент2 2 26" xfId="184"/>
    <cellStyle name="Акцент2 2 27" xfId="185"/>
    <cellStyle name="Акцент2 2 28" xfId="186"/>
    <cellStyle name="Акцент2 2 29" xfId="187"/>
    <cellStyle name="Акцент2 2 3" xfId="188"/>
    <cellStyle name="Акцент2 2 30" xfId="189"/>
    <cellStyle name="Акцент2 2 4" xfId="190"/>
    <cellStyle name="Акцент2 2 5" xfId="191"/>
    <cellStyle name="Акцент2 2 6" xfId="192"/>
    <cellStyle name="Акцент2 2 7" xfId="193"/>
    <cellStyle name="Акцент2 2 8" xfId="194"/>
    <cellStyle name="Акцент2 2 9" xfId="195"/>
    <cellStyle name="Акцент2 20" xfId="196"/>
    <cellStyle name="Акцент2 21" xfId="197"/>
    <cellStyle name="Акцент2 22" xfId="198"/>
    <cellStyle name="Акцент2 23" xfId="199"/>
    <cellStyle name="Акцент2 24" xfId="200"/>
    <cellStyle name="Акцент2 25" xfId="201"/>
    <cellStyle name="Акцент2 26" xfId="202"/>
    <cellStyle name="Акцент2 27" xfId="203"/>
    <cellStyle name="Акцент2 28" xfId="204"/>
    <cellStyle name="Акцент2 29" xfId="205"/>
    <cellStyle name="Акцент2 3" xfId="206"/>
    <cellStyle name="Акцент2 30" xfId="207"/>
    <cellStyle name="Акцент2 31" xfId="208"/>
    <cellStyle name="Акцент2 32" xfId="209"/>
    <cellStyle name="Акцент2 33" xfId="210"/>
    <cellStyle name="Акцент2 34" xfId="211"/>
    <cellStyle name="Акцент2 35" xfId="212"/>
    <cellStyle name="Акцент2 36" xfId="213"/>
    <cellStyle name="Акцент2 4" xfId="214"/>
    <cellStyle name="Акцент2 5" xfId="215"/>
    <cellStyle name="Акцент2 6" xfId="216"/>
    <cellStyle name="Акцент2 7" xfId="217"/>
    <cellStyle name="Акцент2 8" xfId="218"/>
    <cellStyle name="Акцент2 9" xfId="219"/>
    <cellStyle name="Акцент3 10" xfId="220"/>
    <cellStyle name="Акцент3 11" xfId="221"/>
    <cellStyle name="Акцент3 12" xfId="222"/>
    <cellStyle name="Акцент3 13" xfId="223"/>
    <cellStyle name="Акцент3 14" xfId="224"/>
    <cellStyle name="Акцент3 15" xfId="225"/>
    <cellStyle name="Акцент3 16" xfId="226"/>
    <cellStyle name="Акцент3 17" xfId="227"/>
    <cellStyle name="Акцент3 18" xfId="228"/>
    <cellStyle name="Акцент3 19" xfId="229"/>
    <cellStyle name="Акцент3 2" xfId="230"/>
    <cellStyle name="Акцент3 2 10" xfId="231"/>
    <cellStyle name="Акцент3 2 11" xfId="232"/>
    <cellStyle name="Акцент3 2 12" xfId="233"/>
    <cellStyle name="Акцент3 2 13" xfId="234"/>
    <cellStyle name="Акцент3 2 14" xfId="235"/>
    <cellStyle name="Акцент3 2 15" xfId="236"/>
    <cellStyle name="Акцент3 2 16" xfId="237"/>
    <cellStyle name="Акцент3 2 17" xfId="238"/>
    <cellStyle name="Акцент3 2 18" xfId="239"/>
    <cellStyle name="Акцент3 2 19" xfId="240"/>
    <cellStyle name="Акцент3 2 2" xfId="241"/>
    <cellStyle name="Акцент3 2 20" xfId="242"/>
    <cellStyle name="Акцент3 2 21" xfId="243"/>
    <cellStyle name="Акцент3 2 22" xfId="244"/>
    <cellStyle name="Акцент3 2 23" xfId="245"/>
    <cellStyle name="Акцент3 2 24" xfId="246"/>
    <cellStyle name="Акцент3 2 25" xfId="247"/>
    <cellStyle name="Акцент3 2 26" xfId="248"/>
    <cellStyle name="Акцент3 2 27" xfId="249"/>
    <cellStyle name="Акцент3 2 28" xfId="250"/>
    <cellStyle name="Акцент3 2 29" xfId="251"/>
    <cellStyle name="Акцент3 2 3" xfId="252"/>
    <cellStyle name="Акцент3 2 30" xfId="253"/>
    <cellStyle name="Акцент3 2 4" xfId="254"/>
    <cellStyle name="Акцент3 2 5" xfId="255"/>
    <cellStyle name="Акцент3 2 6" xfId="256"/>
    <cellStyle name="Акцент3 2 7" xfId="257"/>
    <cellStyle name="Акцент3 2 8" xfId="258"/>
    <cellStyle name="Акцент3 2 9" xfId="259"/>
    <cellStyle name="Акцент3 20" xfId="260"/>
    <cellStyle name="Акцент3 21" xfId="261"/>
    <cellStyle name="Акцент3 22" xfId="262"/>
    <cellStyle name="Акцент3 23" xfId="263"/>
    <cellStyle name="Акцент3 24" xfId="264"/>
    <cellStyle name="Акцент3 25" xfId="265"/>
    <cellStyle name="Акцент3 26" xfId="266"/>
    <cellStyle name="Акцент3 27" xfId="267"/>
    <cellStyle name="Акцент3 28" xfId="268"/>
    <cellStyle name="Акцент3 29" xfId="269"/>
    <cellStyle name="Акцент3 3" xfId="270"/>
    <cellStyle name="Акцент3 30" xfId="271"/>
    <cellStyle name="Акцент3 31" xfId="272"/>
    <cellStyle name="Акцент3 32" xfId="273"/>
    <cellStyle name="Акцент3 33" xfId="274"/>
    <cellStyle name="Акцент3 34" xfId="275"/>
    <cellStyle name="Акцент3 35" xfId="276"/>
    <cellStyle name="Акцент3 36" xfId="277"/>
    <cellStyle name="Акцент3 4" xfId="278"/>
    <cellStyle name="Акцент3 5" xfId="279"/>
    <cellStyle name="Акцент3 6" xfId="280"/>
    <cellStyle name="Акцент3 7" xfId="281"/>
    <cellStyle name="Акцент3 8" xfId="282"/>
    <cellStyle name="Акцент3 9" xfId="283"/>
    <cellStyle name="Акцент4 10" xfId="284"/>
    <cellStyle name="Акцент4 11" xfId="285"/>
    <cellStyle name="Акцент4 12" xfId="286"/>
    <cellStyle name="Акцент4 13" xfId="287"/>
    <cellStyle name="Акцент4 14" xfId="288"/>
    <cellStyle name="Акцент4 15" xfId="289"/>
    <cellStyle name="Акцент4 16" xfId="290"/>
    <cellStyle name="Акцент4 17" xfId="291"/>
    <cellStyle name="Акцент4 18" xfId="292"/>
    <cellStyle name="Акцент4 19" xfId="293"/>
    <cellStyle name="Акцент4 2" xfId="294"/>
    <cellStyle name="Акцент4 2 10" xfId="295"/>
    <cellStyle name="Акцент4 2 11" xfId="296"/>
    <cellStyle name="Акцент4 2 12" xfId="297"/>
    <cellStyle name="Акцент4 2 13" xfId="298"/>
    <cellStyle name="Акцент4 2 14" xfId="299"/>
    <cellStyle name="Акцент4 2 15" xfId="300"/>
    <cellStyle name="Акцент4 2 16" xfId="301"/>
    <cellStyle name="Акцент4 2 17" xfId="302"/>
    <cellStyle name="Акцент4 2 18" xfId="303"/>
    <cellStyle name="Акцент4 2 19" xfId="304"/>
    <cellStyle name="Акцент4 2 2" xfId="305"/>
    <cellStyle name="Акцент4 2 20" xfId="306"/>
    <cellStyle name="Акцент4 2 21" xfId="307"/>
    <cellStyle name="Акцент4 2 22" xfId="308"/>
    <cellStyle name="Акцент4 2 23" xfId="309"/>
    <cellStyle name="Акцент4 2 24" xfId="310"/>
    <cellStyle name="Акцент4 2 25" xfId="311"/>
    <cellStyle name="Акцент4 2 26" xfId="312"/>
    <cellStyle name="Акцент4 2 27" xfId="313"/>
    <cellStyle name="Акцент4 2 28" xfId="314"/>
    <cellStyle name="Акцент4 2 29" xfId="315"/>
    <cellStyle name="Акцент4 2 3" xfId="316"/>
    <cellStyle name="Акцент4 2 30" xfId="317"/>
    <cellStyle name="Акцент4 2 4" xfId="318"/>
    <cellStyle name="Акцент4 2 5" xfId="319"/>
    <cellStyle name="Акцент4 2 6" xfId="320"/>
    <cellStyle name="Акцент4 2 7" xfId="321"/>
    <cellStyle name="Акцент4 2 8" xfId="322"/>
    <cellStyle name="Акцент4 2 9" xfId="323"/>
    <cellStyle name="Акцент4 20" xfId="324"/>
    <cellStyle name="Акцент4 21" xfId="325"/>
    <cellStyle name="Акцент4 22" xfId="326"/>
    <cellStyle name="Акцент4 23" xfId="327"/>
    <cellStyle name="Акцент4 24" xfId="328"/>
    <cellStyle name="Акцент4 25" xfId="329"/>
    <cellStyle name="Акцент4 26" xfId="330"/>
    <cellStyle name="Акцент4 27" xfId="331"/>
    <cellStyle name="Акцент4 28" xfId="332"/>
    <cellStyle name="Акцент4 29" xfId="333"/>
    <cellStyle name="Акцент4 3" xfId="334"/>
    <cellStyle name="Акцент4 30" xfId="335"/>
    <cellStyle name="Акцент4 31" xfId="336"/>
    <cellStyle name="Акцент4 32" xfId="337"/>
    <cellStyle name="Акцент4 33" xfId="338"/>
    <cellStyle name="Акцент4 34" xfId="339"/>
    <cellStyle name="Акцент4 35" xfId="340"/>
    <cellStyle name="Акцент4 36" xfId="341"/>
    <cellStyle name="Акцент4 4" xfId="342"/>
    <cellStyle name="Акцент4 5" xfId="343"/>
    <cellStyle name="Акцент4 6" xfId="344"/>
    <cellStyle name="Акцент4 7" xfId="345"/>
    <cellStyle name="Акцент4 8" xfId="346"/>
    <cellStyle name="Акцент4 9" xfId="347"/>
    <cellStyle name="Акцент5 10" xfId="348"/>
    <cellStyle name="Акцент5 11" xfId="349"/>
    <cellStyle name="Акцент5 12" xfId="350"/>
    <cellStyle name="Акцент5 13" xfId="351"/>
    <cellStyle name="Акцент5 14" xfId="352"/>
    <cellStyle name="Акцент5 15" xfId="353"/>
    <cellStyle name="Акцент5 16" xfId="354"/>
    <cellStyle name="Акцент5 17" xfId="355"/>
    <cellStyle name="Акцент5 18" xfId="356"/>
    <cellStyle name="Акцент5 19" xfId="357"/>
    <cellStyle name="Акцент5 2" xfId="358"/>
    <cellStyle name="Акцент5 2 10" xfId="359"/>
    <cellStyle name="Акцент5 2 11" xfId="360"/>
    <cellStyle name="Акцент5 2 12" xfId="361"/>
    <cellStyle name="Акцент5 2 13" xfId="362"/>
    <cellStyle name="Акцент5 2 14" xfId="363"/>
    <cellStyle name="Акцент5 2 15" xfId="364"/>
    <cellStyle name="Акцент5 2 16" xfId="365"/>
    <cellStyle name="Акцент5 2 17" xfId="366"/>
    <cellStyle name="Акцент5 2 18" xfId="367"/>
    <cellStyle name="Акцент5 2 19" xfId="368"/>
    <cellStyle name="Акцент5 2 2" xfId="369"/>
    <cellStyle name="Акцент5 2 20" xfId="370"/>
    <cellStyle name="Акцент5 2 21" xfId="371"/>
    <cellStyle name="Акцент5 2 22" xfId="372"/>
    <cellStyle name="Акцент5 2 23" xfId="373"/>
    <cellStyle name="Акцент5 2 24" xfId="374"/>
    <cellStyle name="Акцент5 2 25" xfId="375"/>
    <cellStyle name="Акцент5 2 26" xfId="376"/>
    <cellStyle name="Акцент5 2 27" xfId="377"/>
    <cellStyle name="Акцент5 2 28" xfId="378"/>
    <cellStyle name="Акцент5 2 29" xfId="379"/>
    <cellStyle name="Акцент5 2 3" xfId="380"/>
    <cellStyle name="Акцент5 2 30" xfId="381"/>
    <cellStyle name="Акцент5 2 4" xfId="382"/>
    <cellStyle name="Акцент5 2 5" xfId="383"/>
    <cellStyle name="Акцент5 2 6" xfId="384"/>
    <cellStyle name="Акцент5 2 7" xfId="385"/>
    <cellStyle name="Акцент5 2 8" xfId="386"/>
    <cellStyle name="Акцент5 2 9" xfId="387"/>
    <cellStyle name="Акцент5 20" xfId="388"/>
    <cellStyle name="Акцент5 21" xfId="389"/>
    <cellStyle name="Акцент5 22" xfId="390"/>
    <cellStyle name="Акцент5 23" xfId="391"/>
    <cellStyle name="Акцент5 24" xfId="392"/>
    <cellStyle name="Акцент5 25" xfId="393"/>
    <cellStyle name="Акцент5 26" xfId="394"/>
    <cellStyle name="Акцент5 27" xfId="395"/>
    <cellStyle name="Акцент5 28" xfId="396"/>
    <cellStyle name="Акцент5 29" xfId="397"/>
    <cellStyle name="Акцент5 3" xfId="398"/>
    <cellStyle name="Акцент5 30" xfId="399"/>
    <cellStyle name="Акцент5 31" xfId="400"/>
    <cellStyle name="Акцент5 32" xfId="401"/>
    <cellStyle name="Акцент5 33" xfId="402"/>
    <cellStyle name="Акцент5 34" xfId="403"/>
    <cellStyle name="Акцент5 35" xfId="404"/>
    <cellStyle name="Акцент5 36" xfId="405"/>
    <cellStyle name="Акцент5 4" xfId="406"/>
    <cellStyle name="Акцент5 5" xfId="407"/>
    <cellStyle name="Акцент5 6" xfId="408"/>
    <cellStyle name="Акцент5 7" xfId="409"/>
    <cellStyle name="Акцент5 8" xfId="410"/>
    <cellStyle name="Акцент5 9" xfId="411"/>
    <cellStyle name="Акцент6 10" xfId="412"/>
    <cellStyle name="Акцент6 11" xfId="413"/>
    <cellStyle name="Акцент6 12" xfId="414"/>
    <cellStyle name="Акцент6 13" xfId="415"/>
    <cellStyle name="Акцент6 14" xfId="416"/>
    <cellStyle name="Акцент6 15" xfId="417"/>
    <cellStyle name="Акцент6 16" xfId="418"/>
    <cellStyle name="Акцент6 17" xfId="419"/>
    <cellStyle name="Акцент6 18" xfId="420"/>
    <cellStyle name="Акцент6 19" xfId="421"/>
    <cellStyle name="Акцент6 2" xfId="422"/>
    <cellStyle name="Акцент6 2 10" xfId="423"/>
    <cellStyle name="Акцент6 2 11" xfId="424"/>
    <cellStyle name="Акцент6 2 12" xfId="425"/>
    <cellStyle name="Акцент6 2 13" xfId="426"/>
    <cellStyle name="Акцент6 2 14" xfId="427"/>
    <cellStyle name="Акцент6 2 15" xfId="428"/>
    <cellStyle name="Акцент6 2 16" xfId="429"/>
    <cellStyle name="Акцент6 2 17" xfId="430"/>
    <cellStyle name="Акцент6 2 18" xfId="431"/>
    <cellStyle name="Акцент6 2 19" xfId="432"/>
    <cellStyle name="Акцент6 2 2" xfId="433"/>
    <cellStyle name="Акцент6 2 20" xfId="434"/>
    <cellStyle name="Акцент6 2 21" xfId="435"/>
    <cellStyle name="Акцент6 2 22" xfId="436"/>
    <cellStyle name="Акцент6 2 23" xfId="437"/>
    <cellStyle name="Акцент6 2 24" xfId="438"/>
    <cellStyle name="Акцент6 2 25" xfId="439"/>
    <cellStyle name="Акцент6 2 26" xfId="440"/>
    <cellStyle name="Акцент6 2 27" xfId="441"/>
    <cellStyle name="Акцент6 2 28" xfId="442"/>
    <cellStyle name="Акцент6 2 29" xfId="443"/>
    <cellStyle name="Акцент6 2 3" xfId="444"/>
    <cellStyle name="Акцент6 2 30" xfId="445"/>
    <cellStyle name="Акцент6 2 4" xfId="446"/>
    <cellStyle name="Акцент6 2 5" xfId="447"/>
    <cellStyle name="Акцент6 2 6" xfId="448"/>
    <cellStyle name="Акцент6 2 7" xfId="449"/>
    <cellStyle name="Акцент6 2 8" xfId="450"/>
    <cellStyle name="Акцент6 2 9" xfId="451"/>
    <cellStyle name="Акцент6 20" xfId="452"/>
    <cellStyle name="Акцент6 21" xfId="453"/>
    <cellStyle name="Акцент6 22" xfId="454"/>
    <cellStyle name="Акцент6 23" xfId="455"/>
    <cellStyle name="Акцент6 24" xfId="456"/>
    <cellStyle name="Акцент6 25" xfId="457"/>
    <cellStyle name="Акцент6 26" xfId="458"/>
    <cellStyle name="Акцент6 27" xfId="459"/>
    <cellStyle name="Акцент6 28" xfId="460"/>
    <cellStyle name="Акцент6 29" xfId="461"/>
    <cellStyle name="Акцент6 3" xfId="462"/>
    <cellStyle name="Акцент6 30" xfId="463"/>
    <cellStyle name="Акцент6 31" xfId="464"/>
    <cellStyle name="Акцент6 32" xfId="465"/>
    <cellStyle name="Акцент6 33" xfId="466"/>
    <cellStyle name="Акцент6 34" xfId="467"/>
    <cellStyle name="Акцент6 35" xfId="468"/>
    <cellStyle name="Акцент6 36" xfId="469"/>
    <cellStyle name="Акцент6 4" xfId="470"/>
    <cellStyle name="Акцент6 5" xfId="471"/>
    <cellStyle name="Акцент6 6" xfId="472"/>
    <cellStyle name="Акцент6 7" xfId="473"/>
    <cellStyle name="Акцент6 8" xfId="474"/>
    <cellStyle name="Акцент6 9" xfId="475"/>
    <cellStyle name="Ввод  10" xfId="476"/>
    <cellStyle name="Ввод  11" xfId="477"/>
    <cellStyle name="Ввод  12" xfId="478"/>
    <cellStyle name="Ввод  13" xfId="479"/>
    <cellStyle name="Ввод  14" xfId="480"/>
    <cellStyle name="Ввод  15" xfId="481"/>
    <cellStyle name="Ввод  16" xfId="482"/>
    <cellStyle name="Ввод  17" xfId="483"/>
    <cellStyle name="Ввод  18" xfId="484"/>
    <cellStyle name="Ввод  19" xfId="485"/>
    <cellStyle name="Ввод  2" xfId="486"/>
    <cellStyle name="Ввод  2 10" xfId="487"/>
    <cellStyle name="Ввод  2 11" xfId="488"/>
    <cellStyle name="Ввод  2 12" xfId="489"/>
    <cellStyle name="Ввод  2 13" xfId="490"/>
    <cellStyle name="Ввод  2 14" xfId="491"/>
    <cellStyle name="Ввод  2 15" xfId="492"/>
    <cellStyle name="Ввод  2 16" xfId="493"/>
    <cellStyle name="Ввод  2 17" xfId="494"/>
    <cellStyle name="Ввод  2 18" xfId="495"/>
    <cellStyle name="Ввод  2 19" xfId="496"/>
    <cellStyle name="Ввод  2 2" xfId="497"/>
    <cellStyle name="Ввод  2 20" xfId="498"/>
    <cellStyle name="Ввод  2 21" xfId="499"/>
    <cellStyle name="Ввод  2 22" xfId="500"/>
    <cellStyle name="Ввод  2 23" xfId="501"/>
    <cellStyle name="Ввод  2 24" xfId="502"/>
    <cellStyle name="Ввод  2 25" xfId="503"/>
    <cellStyle name="Ввод  2 26" xfId="504"/>
    <cellStyle name="Ввод  2 27" xfId="505"/>
    <cellStyle name="Ввод  2 28" xfId="506"/>
    <cellStyle name="Ввод  2 29" xfId="507"/>
    <cellStyle name="Ввод  2 3" xfId="508"/>
    <cellStyle name="Ввод  2 30" xfId="509"/>
    <cellStyle name="Ввод  2 4" xfId="510"/>
    <cellStyle name="Ввод  2 5" xfId="511"/>
    <cellStyle name="Ввод  2 6" xfId="512"/>
    <cellStyle name="Ввод  2 7" xfId="513"/>
    <cellStyle name="Ввод  2 8" xfId="514"/>
    <cellStyle name="Ввод  2 9" xfId="515"/>
    <cellStyle name="Ввод  20" xfId="516"/>
    <cellStyle name="Ввод  21" xfId="517"/>
    <cellStyle name="Ввод  22" xfId="518"/>
    <cellStyle name="Ввод  23" xfId="519"/>
    <cellStyle name="Ввод  24" xfId="520"/>
    <cellStyle name="Ввод  25" xfId="521"/>
    <cellStyle name="Ввод  26" xfId="522"/>
    <cellStyle name="Ввод  27" xfId="523"/>
    <cellStyle name="Ввод  28" xfId="524"/>
    <cellStyle name="Ввод  29" xfId="525"/>
    <cellStyle name="Ввод  3" xfId="526"/>
    <cellStyle name="Ввод  30" xfId="527"/>
    <cellStyle name="Ввод  31" xfId="528"/>
    <cellStyle name="Ввод  32" xfId="529"/>
    <cellStyle name="Ввод  33" xfId="530"/>
    <cellStyle name="Ввод  34" xfId="531"/>
    <cellStyle name="Ввод  35" xfId="532"/>
    <cellStyle name="Ввод  36" xfId="533"/>
    <cellStyle name="Ввод  4" xfId="534"/>
    <cellStyle name="Ввод  5" xfId="535"/>
    <cellStyle name="Ввод  6" xfId="536"/>
    <cellStyle name="Ввод  7" xfId="537"/>
    <cellStyle name="Ввод  8" xfId="538"/>
    <cellStyle name="Ввод  9" xfId="539"/>
    <cellStyle name="ВедРесурсов" xfId="540"/>
    <cellStyle name="ВедРесурсовАкт" xfId="541"/>
    <cellStyle name="Вывод 10" xfId="542"/>
    <cellStyle name="Вывод 11" xfId="543"/>
    <cellStyle name="Вывод 12" xfId="544"/>
    <cellStyle name="Вывод 13" xfId="545"/>
    <cellStyle name="Вывод 14" xfId="546"/>
    <cellStyle name="Вывод 15" xfId="547"/>
    <cellStyle name="Вывод 16" xfId="548"/>
    <cellStyle name="Вывод 17" xfId="549"/>
    <cellStyle name="Вывод 18" xfId="550"/>
    <cellStyle name="Вывод 19" xfId="551"/>
    <cellStyle name="Вывод 2" xfId="552"/>
    <cellStyle name="Вывод 2 10" xfId="553"/>
    <cellStyle name="Вывод 2 11" xfId="554"/>
    <cellStyle name="Вывод 2 12" xfId="555"/>
    <cellStyle name="Вывод 2 13" xfId="556"/>
    <cellStyle name="Вывод 2 14" xfId="557"/>
    <cellStyle name="Вывод 2 15" xfId="558"/>
    <cellStyle name="Вывод 2 16" xfId="559"/>
    <cellStyle name="Вывод 2 17" xfId="560"/>
    <cellStyle name="Вывод 2 18" xfId="561"/>
    <cellStyle name="Вывод 2 19" xfId="562"/>
    <cellStyle name="Вывод 2 2" xfId="563"/>
    <cellStyle name="Вывод 2 20" xfId="564"/>
    <cellStyle name="Вывод 2 21" xfId="565"/>
    <cellStyle name="Вывод 2 22" xfId="566"/>
    <cellStyle name="Вывод 2 23" xfId="567"/>
    <cellStyle name="Вывод 2 24" xfId="568"/>
    <cellStyle name="Вывод 2 25" xfId="569"/>
    <cellStyle name="Вывод 2 26" xfId="570"/>
    <cellStyle name="Вывод 2 27" xfId="571"/>
    <cellStyle name="Вывод 2 28" xfId="572"/>
    <cellStyle name="Вывод 2 29" xfId="573"/>
    <cellStyle name="Вывод 2 3" xfId="574"/>
    <cellStyle name="Вывод 2 30" xfId="575"/>
    <cellStyle name="Вывод 2 4" xfId="576"/>
    <cellStyle name="Вывод 2 5" xfId="577"/>
    <cellStyle name="Вывод 2 6" xfId="578"/>
    <cellStyle name="Вывод 2 7" xfId="579"/>
    <cellStyle name="Вывод 2 8" xfId="580"/>
    <cellStyle name="Вывод 2 9" xfId="581"/>
    <cellStyle name="Вывод 20" xfId="582"/>
    <cellStyle name="Вывод 21" xfId="583"/>
    <cellStyle name="Вывод 22" xfId="584"/>
    <cellStyle name="Вывод 23" xfId="585"/>
    <cellStyle name="Вывод 24" xfId="586"/>
    <cellStyle name="Вывод 25" xfId="587"/>
    <cellStyle name="Вывод 26" xfId="588"/>
    <cellStyle name="Вывод 27" xfId="589"/>
    <cellStyle name="Вывод 28" xfId="590"/>
    <cellStyle name="Вывод 29" xfId="591"/>
    <cellStyle name="Вывод 3" xfId="592"/>
    <cellStyle name="Вывод 30" xfId="593"/>
    <cellStyle name="Вывод 31" xfId="594"/>
    <cellStyle name="Вывод 32" xfId="595"/>
    <cellStyle name="Вывод 33" xfId="596"/>
    <cellStyle name="Вывод 34" xfId="597"/>
    <cellStyle name="Вывод 35" xfId="598"/>
    <cellStyle name="Вывод 36" xfId="599"/>
    <cellStyle name="Вывод 4" xfId="600"/>
    <cellStyle name="Вывод 5" xfId="601"/>
    <cellStyle name="Вывод 6" xfId="602"/>
    <cellStyle name="Вывод 7" xfId="603"/>
    <cellStyle name="Вывод 8" xfId="604"/>
    <cellStyle name="Вывод 9" xfId="605"/>
    <cellStyle name="Вычисление 10" xfId="606"/>
    <cellStyle name="Вычисление 11" xfId="607"/>
    <cellStyle name="Вычисление 12" xfId="608"/>
    <cellStyle name="Вычисление 13" xfId="609"/>
    <cellStyle name="Вычисление 14" xfId="610"/>
    <cellStyle name="Вычисление 15" xfId="611"/>
    <cellStyle name="Вычисление 16" xfId="612"/>
    <cellStyle name="Вычисление 17" xfId="613"/>
    <cellStyle name="Вычисление 18" xfId="614"/>
    <cellStyle name="Вычисление 19" xfId="615"/>
    <cellStyle name="Вычисление 2" xfId="616"/>
    <cellStyle name="Вычисление 2 10" xfId="617"/>
    <cellStyle name="Вычисление 2 11" xfId="618"/>
    <cellStyle name="Вычисление 2 12" xfId="619"/>
    <cellStyle name="Вычисление 2 13" xfId="620"/>
    <cellStyle name="Вычисление 2 14" xfId="621"/>
    <cellStyle name="Вычисление 2 15" xfId="622"/>
    <cellStyle name="Вычисление 2 16" xfId="623"/>
    <cellStyle name="Вычисление 2 17" xfId="624"/>
    <cellStyle name="Вычисление 2 18" xfId="625"/>
    <cellStyle name="Вычисление 2 19" xfId="626"/>
    <cellStyle name="Вычисление 2 2" xfId="627"/>
    <cellStyle name="Вычисление 2 20" xfId="628"/>
    <cellStyle name="Вычисление 2 21" xfId="629"/>
    <cellStyle name="Вычисление 2 22" xfId="630"/>
    <cellStyle name="Вычисление 2 23" xfId="631"/>
    <cellStyle name="Вычисление 2 24" xfId="632"/>
    <cellStyle name="Вычисление 2 25" xfId="633"/>
    <cellStyle name="Вычисление 2 26" xfId="634"/>
    <cellStyle name="Вычисление 2 27" xfId="635"/>
    <cellStyle name="Вычисление 2 28" xfId="636"/>
    <cellStyle name="Вычисление 2 29" xfId="637"/>
    <cellStyle name="Вычисление 2 3" xfId="638"/>
    <cellStyle name="Вычисление 2 30" xfId="639"/>
    <cellStyle name="Вычисление 2 4" xfId="640"/>
    <cellStyle name="Вычисление 2 5" xfId="641"/>
    <cellStyle name="Вычисление 2 6" xfId="642"/>
    <cellStyle name="Вычисление 2 7" xfId="643"/>
    <cellStyle name="Вычисление 2 8" xfId="644"/>
    <cellStyle name="Вычисление 2 9" xfId="645"/>
    <cellStyle name="Вычисление 20" xfId="646"/>
    <cellStyle name="Вычисление 21" xfId="647"/>
    <cellStyle name="Вычисление 22" xfId="648"/>
    <cellStyle name="Вычисление 23" xfId="649"/>
    <cellStyle name="Вычисление 24" xfId="650"/>
    <cellStyle name="Вычисление 25" xfId="651"/>
    <cellStyle name="Вычисление 26" xfId="652"/>
    <cellStyle name="Вычисление 27" xfId="653"/>
    <cellStyle name="Вычисление 28" xfId="654"/>
    <cellStyle name="Вычисление 29" xfId="655"/>
    <cellStyle name="Вычисление 3" xfId="656"/>
    <cellStyle name="Вычисление 30" xfId="657"/>
    <cellStyle name="Вычисление 31" xfId="658"/>
    <cellStyle name="Вычисление 32" xfId="659"/>
    <cellStyle name="Вычисление 33" xfId="660"/>
    <cellStyle name="Вычисление 34" xfId="661"/>
    <cellStyle name="Вычисление 35" xfId="662"/>
    <cellStyle name="Вычисление 36" xfId="663"/>
    <cellStyle name="Вычисление 4" xfId="664"/>
    <cellStyle name="Вычисление 5" xfId="665"/>
    <cellStyle name="Вычисление 6" xfId="666"/>
    <cellStyle name="Вычисление 7" xfId="667"/>
    <cellStyle name="Вычисление 8" xfId="668"/>
    <cellStyle name="Вычисление 9" xfId="669"/>
    <cellStyle name="Заголовок 1 10" xfId="670"/>
    <cellStyle name="Заголовок 1 11" xfId="671"/>
    <cellStyle name="Заголовок 1 12" xfId="672"/>
    <cellStyle name="Заголовок 1 13" xfId="673"/>
    <cellStyle name="Заголовок 1 14" xfId="674"/>
    <cellStyle name="Заголовок 1 15" xfId="675"/>
    <cellStyle name="Заголовок 1 16" xfId="676"/>
    <cellStyle name="Заголовок 1 17" xfId="677"/>
    <cellStyle name="Заголовок 1 18" xfId="678"/>
    <cellStyle name="Заголовок 1 19" xfId="679"/>
    <cellStyle name="Заголовок 1 2" xfId="680"/>
    <cellStyle name="Заголовок 1 2 10" xfId="681"/>
    <cellStyle name="Заголовок 1 2 11" xfId="682"/>
    <cellStyle name="Заголовок 1 2 12" xfId="683"/>
    <cellStyle name="Заголовок 1 2 13" xfId="684"/>
    <cellStyle name="Заголовок 1 2 14" xfId="685"/>
    <cellStyle name="Заголовок 1 2 15" xfId="686"/>
    <cellStyle name="Заголовок 1 2 16" xfId="687"/>
    <cellStyle name="Заголовок 1 2 17" xfId="688"/>
    <cellStyle name="Заголовок 1 2 18" xfId="689"/>
    <cellStyle name="Заголовок 1 2 19" xfId="690"/>
    <cellStyle name="Заголовок 1 2 2" xfId="691"/>
    <cellStyle name="Заголовок 1 2 20" xfId="692"/>
    <cellStyle name="Заголовок 1 2 21" xfId="693"/>
    <cellStyle name="Заголовок 1 2 22" xfId="694"/>
    <cellStyle name="Заголовок 1 2 23" xfId="695"/>
    <cellStyle name="Заголовок 1 2 24" xfId="696"/>
    <cellStyle name="Заголовок 1 2 25" xfId="697"/>
    <cellStyle name="Заголовок 1 2 26" xfId="698"/>
    <cellStyle name="Заголовок 1 2 27" xfId="699"/>
    <cellStyle name="Заголовок 1 2 28" xfId="700"/>
    <cellStyle name="Заголовок 1 2 29" xfId="701"/>
    <cellStyle name="Заголовок 1 2 3" xfId="702"/>
    <cellStyle name="Заголовок 1 2 30" xfId="703"/>
    <cellStyle name="Заголовок 1 2 4" xfId="704"/>
    <cellStyle name="Заголовок 1 2 5" xfId="705"/>
    <cellStyle name="Заголовок 1 2 6" xfId="706"/>
    <cellStyle name="Заголовок 1 2 7" xfId="707"/>
    <cellStyle name="Заголовок 1 2 8" xfId="708"/>
    <cellStyle name="Заголовок 1 2 9" xfId="709"/>
    <cellStyle name="Заголовок 1 20" xfId="710"/>
    <cellStyle name="Заголовок 1 21" xfId="711"/>
    <cellStyle name="Заголовок 1 22" xfId="712"/>
    <cellStyle name="Заголовок 1 23" xfId="713"/>
    <cellStyle name="Заголовок 1 24" xfId="714"/>
    <cellStyle name="Заголовок 1 25" xfId="715"/>
    <cellStyle name="Заголовок 1 26" xfId="716"/>
    <cellStyle name="Заголовок 1 27" xfId="717"/>
    <cellStyle name="Заголовок 1 28" xfId="718"/>
    <cellStyle name="Заголовок 1 29" xfId="719"/>
    <cellStyle name="Заголовок 1 3" xfId="720"/>
    <cellStyle name="Заголовок 1 30" xfId="721"/>
    <cellStyle name="Заголовок 1 31" xfId="722"/>
    <cellStyle name="Заголовок 1 32" xfId="723"/>
    <cellStyle name="Заголовок 1 33" xfId="724"/>
    <cellStyle name="Заголовок 1 34" xfId="725"/>
    <cellStyle name="Заголовок 1 35" xfId="726"/>
    <cellStyle name="Заголовок 1 36" xfId="727"/>
    <cellStyle name="Заголовок 1 4" xfId="728"/>
    <cellStyle name="Заголовок 1 5" xfId="729"/>
    <cellStyle name="Заголовок 1 6" xfId="730"/>
    <cellStyle name="Заголовок 1 7" xfId="731"/>
    <cellStyle name="Заголовок 1 8" xfId="732"/>
    <cellStyle name="Заголовок 1 9" xfId="733"/>
    <cellStyle name="Заголовок 2 10" xfId="734"/>
    <cellStyle name="Заголовок 2 11" xfId="735"/>
    <cellStyle name="Заголовок 2 12" xfId="736"/>
    <cellStyle name="Заголовок 2 13" xfId="737"/>
    <cellStyle name="Заголовок 2 14" xfId="738"/>
    <cellStyle name="Заголовок 2 15" xfId="739"/>
    <cellStyle name="Заголовок 2 16" xfId="740"/>
    <cellStyle name="Заголовок 2 17" xfId="741"/>
    <cellStyle name="Заголовок 2 18" xfId="742"/>
    <cellStyle name="Заголовок 2 19" xfId="743"/>
    <cellStyle name="Заголовок 2 2" xfId="744"/>
    <cellStyle name="Заголовок 2 2 10" xfId="745"/>
    <cellStyle name="Заголовок 2 2 11" xfId="746"/>
    <cellStyle name="Заголовок 2 2 12" xfId="747"/>
    <cellStyle name="Заголовок 2 2 13" xfId="748"/>
    <cellStyle name="Заголовок 2 2 14" xfId="749"/>
    <cellStyle name="Заголовок 2 2 15" xfId="750"/>
    <cellStyle name="Заголовок 2 2 16" xfId="751"/>
    <cellStyle name="Заголовок 2 2 17" xfId="752"/>
    <cellStyle name="Заголовок 2 2 18" xfId="753"/>
    <cellStyle name="Заголовок 2 2 19" xfId="754"/>
    <cellStyle name="Заголовок 2 2 2" xfId="755"/>
    <cellStyle name="Заголовок 2 2 20" xfId="756"/>
    <cellStyle name="Заголовок 2 2 21" xfId="757"/>
    <cellStyle name="Заголовок 2 2 22" xfId="758"/>
    <cellStyle name="Заголовок 2 2 23" xfId="759"/>
    <cellStyle name="Заголовок 2 2 24" xfId="760"/>
    <cellStyle name="Заголовок 2 2 25" xfId="761"/>
    <cellStyle name="Заголовок 2 2 26" xfId="762"/>
    <cellStyle name="Заголовок 2 2 27" xfId="763"/>
    <cellStyle name="Заголовок 2 2 28" xfId="764"/>
    <cellStyle name="Заголовок 2 2 29" xfId="765"/>
    <cellStyle name="Заголовок 2 2 3" xfId="766"/>
    <cellStyle name="Заголовок 2 2 30" xfId="767"/>
    <cellStyle name="Заголовок 2 2 4" xfId="768"/>
    <cellStyle name="Заголовок 2 2 5" xfId="769"/>
    <cellStyle name="Заголовок 2 2 6" xfId="770"/>
    <cellStyle name="Заголовок 2 2 7" xfId="771"/>
    <cellStyle name="Заголовок 2 2 8" xfId="772"/>
    <cellStyle name="Заголовок 2 2 9" xfId="773"/>
    <cellStyle name="Заголовок 2 20" xfId="774"/>
    <cellStyle name="Заголовок 2 21" xfId="775"/>
    <cellStyle name="Заголовок 2 22" xfId="776"/>
    <cellStyle name="Заголовок 2 23" xfId="777"/>
    <cellStyle name="Заголовок 2 24" xfId="778"/>
    <cellStyle name="Заголовок 2 25" xfId="779"/>
    <cellStyle name="Заголовок 2 26" xfId="780"/>
    <cellStyle name="Заголовок 2 27" xfId="781"/>
    <cellStyle name="Заголовок 2 28" xfId="782"/>
    <cellStyle name="Заголовок 2 29" xfId="783"/>
    <cellStyle name="Заголовок 2 3" xfId="784"/>
    <cellStyle name="Заголовок 2 30" xfId="785"/>
    <cellStyle name="Заголовок 2 31" xfId="786"/>
    <cellStyle name="Заголовок 2 32" xfId="787"/>
    <cellStyle name="Заголовок 2 33" xfId="788"/>
    <cellStyle name="Заголовок 2 34" xfId="789"/>
    <cellStyle name="Заголовок 2 35" xfId="790"/>
    <cellStyle name="Заголовок 2 36" xfId="791"/>
    <cellStyle name="Заголовок 2 4" xfId="792"/>
    <cellStyle name="Заголовок 2 5" xfId="793"/>
    <cellStyle name="Заголовок 2 6" xfId="794"/>
    <cellStyle name="Заголовок 2 7" xfId="795"/>
    <cellStyle name="Заголовок 2 8" xfId="796"/>
    <cellStyle name="Заголовок 2 9" xfId="797"/>
    <cellStyle name="Заголовок 3 10" xfId="798"/>
    <cellStyle name="Заголовок 3 11" xfId="799"/>
    <cellStyle name="Заголовок 3 12" xfId="800"/>
    <cellStyle name="Заголовок 3 13" xfId="801"/>
    <cellStyle name="Заголовок 3 14" xfId="802"/>
    <cellStyle name="Заголовок 3 15" xfId="803"/>
    <cellStyle name="Заголовок 3 16" xfId="804"/>
    <cellStyle name="Заголовок 3 17" xfId="805"/>
    <cellStyle name="Заголовок 3 18" xfId="806"/>
    <cellStyle name="Заголовок 3 19" xfId="807"/>
    <cellStyle name="Заголовок 3 2" xfId="808"/>
    <cellStyle name="Заголовок 3 2 10" xfId="809"/>
    <cellStyle name="Заголовок 3 2 11" xfId="810"/>
    <cellStyle name="Заголовок 3 2 12" xfId="811"/>
    <cellStyle name="Заголовок 3 2 13" xfId="812"/>
    <cellStyle name="Заголовок 3 2 14" xfId="813"/>
    <cellStyle name="Заголовок 3 2 15" xfId="814"/>
    <cellStyle name="Заголовок 3 2 16" xfId="815"/>
    <cellStyle name="Заголовок 3 2 17" xfId="816"/>
    <cellStyle name="Заголовок 3 2 18" xfId="817"/>
    <cellStyle name="Заголовок 3 2 19" xfId="818"/>
    <cellStyle name="Заголовок 3 2 2" xfId="819"/>
    <cellStyle name="Заголовок 3 2 20" xfId="820"/>
    <cellStyle name="Заголовок 3 2 21" xfId="821"/>
    <cellStyle name="Заголовок 3 2 22" xfId="822"/>
    <cellStyle name="Заголовок 3 2 23" xfId="823"/>
    <cellStyle name="Заголовок 3 2 24" xfId="824"/>
    <cellStyle name="Заголовок 3 2 25" xfId="825"/>
    <cellStyle name="Заголовок 3 2 26" xfId="826"/>
    <cellStyle name="Заголовок 3 2 27" xfId="827"/>
    <cellStyle name="Заголовок 3 2 28" xfId="828"/>
    <cellStyle name="Заголовок 3 2 29" xfId="829"/>
    <cellStyle name="Заголовок 3 2 3" xfId="830"/>
    <cellStyle name="Заголовок 3 2 30" xfId="831"/>
    <cellStyle name="Заголовок 3 2 4" xfId="832"/>
    <cellStyle name="Заголовок 3 2 5" xfId="833"/>
    <cellStyle name="Заголовок 3 2 6" xfId="834"/>
    <cellStyle name="Заголовок 3 2 7" xfId="835"/>
    <cellStyle name="Заголовок 3 2 8" xfId="836"/>
    <cellStyle name="Заголовок 3 2 9" xfId="837"/>
    <cellStyle name="Заголовок 3 20" xfId="838"/>
    <cellStyle name="Заголовок 3 21" xfId="839"/>
    <cellStyle name="Заголовок 3 22" xfId="840"/>
    <cellStyle name="Заголовок 3 23" xfId="841"/>
    <cellStyle name="Заголовок 3 24" xfId="842"/>
    <cellStyle name="Заголовок 3 25" xfId="843"/>
    <cellStyle name="Заголовок 3 26" xfId="844"/>
    <cellStyle name="Заголовок 3 27" xfId="845"/>
    <cellStyle name="Заголовок 3 28" xfId="846"/>
    <cellStyle name="Заголовок 3 29" xfId="847"/>
    <cellStyle name="Заголовок 3 3" xfId="848"/>
    <cellStyle name="Заголовок 3 30" xfId="849"/>
    <cellStyle name="Заголовок 3 31" xfId="850"/>
    <cellStyle name="Заголовок 3 32" xfId="851"/>
    <cellStyle name="Заголовок 3 33" xfId="852"/>
    <cellStyle name="Заголовок 3 34" xfId="853"/>
    <cellStyle name="Заголовок 3 35" xfId="854"/>
    <cellStyle name="Заголовок 3 36" xfId="855"/>
    <cellStyle name="Заголовок 3 4" xfId="856"/>
    <cellStyle name="Заголовок 3 5" xfId="857"/>
    <cellStyle name="Заголовок 3 6" xfId="858"/>
    <cellStyle name="Заголовок 3 7" xfId="859"/>
    <cellStyle name="Заголовок 3 8" xfId="860"/>
    <cellStyle name="Заголовок 3 9" xfId="861"/>
    <cellStyle name="Заголовок 4 10" xfId="862"/>
    <cellStyle name="Заголовок 4 11" xfId="863"/>
    <cellStyle name="Заголовок 4 12" xfId="864"/>
    <cellStyle name="Заголовок 4 13" xfId="865"/>
    <cellStyle name="Заголовок 4 14" xfId="866"/>
    <cellStyle name="Заголовок 4 15" xfId="867"/>
    <cellStyle name="Заголовок 4 16" xfId="868"/>
    <cellStyle name="Заголовок 4 17" xfId="869"/>
    <cellStyle name="Заголовок 4 18" xfId="870"/>
    <cellStyle name="Заголовок 4 19" xfId="871"/>
    <cellStyle name="Заголовок 4 2" xfId="872"/>
    <cellStyle name="Заголовок 4 2 10" xfId="873"/>
    <cellStyle name="Заголовок 4 2 11" xfId="874"/>
    <cellStyle name="Заголовок 4 2 12" xfId="875"/>
    <cellStyle name="Заголовок 4 2 13" xfId="876"/>
    <cellStyle name="Заголовок 4 2 14" xfId="877"/>
    <cellStyle name="Заголовок 4 2 15" xfId="878"/>
    <cellStyle name="Заголовок 4 2 16" xfId="879"/>
    <cellStyle name="Заголовок 4 2 17" xfId="880"/>
    <cellStyle name="Заголовок 4 2 18" xfId="881"/>
    <cellStyle name="Заголовок 4 2 19" xfId="882"/>
    <cellStyle name="Заголовок 4 2 2" xfId="883"/>
    <cellStyle name="Заголовок 4 2 20" xfId="884"/>
    <cellStyle name="Заголовок 4 2 21" xfId="885"/>
    <cellStyle name="Заголовок 4 2 22" xfId="886"/>
    <cellStyle name="Заголовок 4 2 23" xfId="887"/>
    <cellStyle name="Заголовок 4 2 24" xfId="888"/>
    <cellStyle name="Заголовок 4 2 25" xfId="889"/>
    <cellStyle name="Заголовок 4 2 26" xfId="890"/>
    <cellStyle name="Заголовок 4 2 27" xfId="891"/>
    <cellStyle name="Заголовок 4 2 28" xfId="892"/>
    <cellStyle name="Заголовок 4 2 29" xfId="893"/>
    <cellStyle name="Заголовок 4 2 3" xfId="894"/>
    <cellStyle name="Заголовок 4 2 30" xfId="895"/>
    <cellStyle name="Заголовок 4 2 4" xfId="896"/>
    <cellStyle name="Заголовок 4 2 5" xfId="897"/>
    <cellStyle name="Заголовок 4 2 6" xfId="898"/>
    <cellStyle name="Заголовок 4 2 7" xfId="899"/>
    <cellStyle name="Заголовок 4 2 8" xfId="900"/>
    <cellStyle name="Заголовок 4 2 9" xfId="901"/>
    <cellStyle name="Заголовок 4 20" xfId="902"/>
    <cellStyle name="Заголовок 4 21" xfId="903"/>
    <cellStyle name="Заголовок 4 22" xfId="904"/>
    <cellStyle name="Заголовок 4 23" xfId="905"/>
    <cellStyle name="Заголовок 4 24" xfId="906"/>
    <cellStyle name="Заголовок 4 25" xfId="907"/>
    <cellStyle name="Заголовок 4 26" xfId="908"/>
    <cellStyle name="Заголовок 4 27" xfId="909"/>
    <cellStyle name="Заголовок 4 28" xfId="910"/>
    <cellStyle name="Заголовок 4 29" xfId="911"/>
    <cellStyle name="Заголовок 4 3" xfId="912"/>
    <cellStyle name="Заголовок 4 30" xfId="913"/>
    <cellStyle name="Заголовок 4 31" xfId="914"/>
    <cellStyle name="Заголовок 4 32" xfId="915"/>
    <cellStyle name="Заголовок 4 33" xfId="916"/>
    <cellStyle name="Заголовок 4 34" xfId="917"/>
    <cellStyle name="Заголовок 4 35" xfId="918"/>
    <cellStyle name="Заголовок 4 36" xfId="919"/>
    <cellStyle name="Заголовок 4 4" xfId="920"/>
    <cellStyle name="Заголовок 4 5" xfId="921"/>
    <cellStyle name="Заголовок 4 6" xfId="922"/>
    <cellStyle name="Заголовок 4 7" xfId="923"/>
    <cellStyle name="Заголовок 4 8" xfId="924"/>
    <cellStyle name="Заголовок 4 9" xfId="925"/>
    <cellStyle name="Индексы" xfId="926"/>
    <cellStyle name="Индексы 10" xfId="927"/>
    <cellStyle name="Индексы 11" xfId="928"/>
    <cellStyle name="Индексы 12" xfId="929"/>
    <cellStyle name="Индексы 13" xfId="930"/>
    <cellStyle name="Индексы 14" xfId="931"/>
    <cellStyle name="Индексы 15" xfId="932"/>
    <cellStyle name="Индексы 16" xfId="933"/>
    <cellStyle name="Индексы 17" xfId="934"/>
    <cellStyle name="Индексы 18" xfId="935"/>
    <cellStyle name="Индексы 19" xfId="936"/>
    <cellStyle name="Индексы 2" xfId="937"/>
    <cellStyle name="Индексы 20" xfId="938"/>
    <cellStyle name="Индексы 21" xfId="939"/>
    <cellStyle name="Индексы 22" xfId="940"/>
    <cellStyle name="Индексы 23" xfId="941"/>
    <cellStyle name="Индексы 24" xfId="942"/>
    <cellStyle name="Индексы 25" xfId="943"/>
    <cellStyle name="Индексы 26" xfId="944"/>
    <cellStyle name="Индексы 27" xfId="945"/>
    <cellStyle name="Индексы 28" xfId="946"/>
    <cellStyle name="Индексы 29" xfId="947"/>
    <cellStyle name="Индексы 3" xfId="948"/>
    <cellStyle name="Индексы 30" xfId="949"/>
    <cellStyle name="Индексы 31" xfId="950"/>
    <cellStyle name="Индексы 32" xfId="951"/>
    <cellStyle name="Индексы 33" xfId="952"/>
    <cellStyle name="Индексы 34" xfId="953"/>
    <cellStyle name="Индексы 35" xfId="954"/>
    <cellStyle name="Индексы 36" xfId="955"/>
    <cellStyle name="Индексы 37" xfId="956"/>
    <cellStyle name="Индексы 38" xfId="957"/>
    <cellStyle name="Индексы 39" xfId="958"/>
    <cellStyle name="Индексы 4" xfId="959"/>
    <cellStyle name="Индексы 40" xfId="960"/>
    <cellStyle name="Индексы 41" xfId="961"/>
    <cellStyle name="Индексы 42" xfId="962"/>
    <cellStyle name="Индексы 43" xfId="963"/>
    <cellStyle name="Индексы 44" xfId="964"/>
    <cellStyle name="Индексы 45" xfId="965"/>
    <cellStyle name="Индексы 46" xfId="966"/>
    <cellStyle name="Индексы 47" xfId="967"/>
    <cellStyle name="Индексы 48" xfId="968"/>
    <cellStyle name="Индексы 49" xfId="969"/>
    <cellStyle name="Индексы 5" xfId="970"/>
    <cellStyle name="Индексы 50" xfId="971"/>
    <cellStyle name="Индексы 51" xfId="972"/>
    <cellStyle name="Индексы 52" xfId="973"/>
    <cellStyle name="Индексы 53" xfId="974"/>
    <cellStyle name="Индексы 54" xfId="975"/>
    <cellStyle name="Индексы 55" xfId="976"/>
    <cellStyle name="Индексы 56" xfId="977"/>
    <cellStyle name="Индексы 57" xfId="978"/>
    <cellStyle name="Индексы 58" xfId="979"/>
    <cellStyle name="Индексы 59" xfId="980"/>
    <cellStyle name="Индексы 6" xfId="981"/>
    <cellStyle name="Индексы 60" xfId="982"/>
    <cellStyle name="Индексы 61" xfId="983"/>
    <cellStyle name="Индексы 62" xfId="984"/>
    <cellStyle name="Индексы 63" xfId="985"/>
    <cellStyle name="Индексы 64" xfId="986"/>
    <cellStyle name="Индексы 65" xfId="987"/>
    <cellStyle name="Индексы 66" xfId="988"/>
    <cellStyle name="Индексы 67" xfId="989"/>
    <cellStyle name="Индексы 68" xfId="990"/>
    <cellStyle name="Индексы 69" xfId="991"/>
    <cellStyle name="Индексы 7" xfId="992"/>
    <cellStyle name="Индексы 70" xfId="993"/>
    <cellStyle name="Индексы 71" xfId="994"/>
    <cellStyle name="Индексы 72" xfId="995"/>
    <cellStyle name="Индексы 73" xfId="996"/>
    <cellStyle name="Индексы 74" xfId="997"/>
    <cellStyle name="Индексы 75" xfId="998"/>
    <cellStyle name="Индексы 76" xfId="999"/>
    <cellStyle name="Индексы 8" xfId="1000"/>
    <cellStyle name="Индексы 9" xfId="1001"/>
    <cellStyle name="Итог 10" xfId="1002"/>
    <cellStyle name="Итог 11" xfId="1003"/>
    <cellStyle name="Итог 12" xfId="1004"/>
    <cellStyle name="Итог 13" xfId="1005"/>
    <cellStyle name="Итог 14" xfId="1006"/>
    <cellStyle name="Итог 15" xfId="1007"/>
    <cellStyle name="Итог 16" xfId="1008"/>
    <cellStyle name="Итог 17" xfId="1009"/>
    <cellStyle name="Итог 18" xfId="1010"/>
    <cellStyle name="Итог 19" xfId="1011"/>
    <cellStyle name="Итог 2" xfId="1012"/>
    <cellStyle name="Итог 2 10" xfId="1013"/>
    <cellStyle name="Итог 2 11" xfId="1014"/>
    <cellStyle name="Итог 2 12" xfId="1015"/>
    <cellStyle name="Итог 2 13" xfId="1016"/>
    <cellStyle name="Итог 2 14" xfId="1017"/>
    <cellStyle name="Итог 2 15" xfId="1018"/>
    <cellStyle name="Итог 2 16" xfId="1019"/>
    <cellStyle name="Итог 2 17" xfId="1020"/>
    <cellStyle name="Итог 2 18" xfId="1021"/>
    <cellStyle name="Итог 2 19" xfId="1022"/>
    <cellStyle name="Итог 2 2" xfId="1023"/>
    <cellStyle name="Итог 2 20" xfId="1024"/>
    <cellStyle name="Итог 2 21" xfId="1025"/>
    <cellStyle name="Итог 2 22" xfId="1026"/>
    <cellStyle name="Итог 2 23" xfId="1027"/>
    <cellStyle name="Итог 2 24" xfId="1028"/>
    <cellStyle name="Итог 2 25" xfId="1029"/>
    <cellStyle name="Итог 2 26" xfId="1030"/>
    <cellStyle name="Итог 2 27" xfId="1031"/>
    <cellStyle name="Итог 2 28" xfId="1032"/>
    <cellStyle name="Итог 2 29" xfId="1033"/>
    <cellStyle name="Итог 2 3" xfId="1034"/>
    <cellStyle name="Итог 2 30" xfId="1035"/>
    <cellStyle name="Итог 2 4" xfId="1036"/>
    <cellStyle name="Итог 2 5" xfId="1037"/>
    <cellStyle name="Итог 2 6" xfId="1038"/>
    <cellStyle name="Итог 2 7" xfId="1039"/>
    <cellStyle name="Итог 2 8" xfId="1040"/>
    <cellStyle name="Итог 2 9" xfId="1041"/>
    <cellStyle name="Итог 20" xfId="1042"/>
    <cellStyle name="Итог 21" xfId="1043"/>
    <cellStyle name="Итог 22" xfId="1044"/>
    <cellStyle name="Итог 23" xfId="1045"/>
    <cellStyle name="Итог 24" xfId="1046"/>
    <cellStyle name="Итог 25" xfId="1047"/>
    <cellStyle name="Итог 26" xfId="1048"/>
    <cellStyle name="Итог 27" xfId="1049"/>
    <cellStyle name="Итог 28" xfId="1050"/>
    <cellStyle name="Итог 29" xfId="1051"/>
    <cellStyle name="Итог 3" xfId="1052"/>
    <cellStyle name="Итог 30" xfId="1053"/>
    <cellStyle name="Итог 31" xfId="1054"/>
    <cellStyle name="Итог 32" xfId="1055"/>
    <cellStyle name="Итог 33" xfId="1056"/>
    <cellStyle name="Итог 34" xfId="1057"/>
    <cellStyle name="Итог 35" xfId="1058"/>
    <cellStyle name="Итог 36" xfId="1059"/>
    <cellStyle name="Итог 4" xfId="1060"/>
    <cellStyle name="Итог 5" xfId="1061"/>
    <cellStyle name="Итог 6" xfId="1062"/>
    <cellStyle name="Итог 7" xfId="1063"/>
    <cellStyle name="Итог 8" xfId="1064"/>
    <cellStyle name="Итог 9" xfId="1065"/>
    <cellStyle name="Итоги" xfId="1066"/>
    <cellStyle name="ИтогоАктБазЦ" xfId="1067"/>
    <cellStyle name="ИтогоАктБИМ" xfId="1068"/>
    <cellStyle name="ИтогоАктБИМ 10" xfId="1069"/>
    <cellStyle name="ИтогоАктБИМ 11" xfId="1070"/>
    <cellStyle name="ИтогоАктБИМ 12" xfId="1071"/>
    <cellStyle name="ИтогоАктБИМ 13" xfId="1072"/>
    <cellStyle name="ИтогоАктБИМ 14" xfId="1073"/>
    <cellStyle name="ИтогоАктБИМ 15" xfId="1074"/>
    <cellStyle name="ИтогоАктБИМ 16" xfId="1075"/>
    <cellStyle name="ИтогоАктБИМ 17" xfId="1076"/>
    <cellStyle name="ИтогоАктБИМ 18" xfId="1077"/>
    <cellStyle name="ИтогоАктБИМ 19" xfId="1078"/>
    <cellStyle name="ИтогоАктБИМ 2" xfId="1079"/>
    <cellStyle name="ИтогоАктБИМ 20" xfId="1080"/>
    <cellStyle name="ИтогоАктБИМ 21" xfId="1081"/>
    <cellStyle name="ИтогоАктБИМ 22" xfId="1082"/>
    <cellStyle name="ИтогоАктБИМ 23" xfId="1083"/>
    <cellStyle name="ИтогоАктБИМ 24" xfId="1084"/>
    <cellStyle name="ИтогоАктБИМ 25" xfId="1085"/>
    <cellStyle name="ИтогоАктБИМ 26" xfId="1086"/>
    <cellStyle name="ИтогоАктБИМ 27" xfId="1087"/>
    <cellStyle name="ИтогоАктБИМ 28" xfId="1088"/>
    <cellStyle name="ИтогоАктБИМ 29" xfId="1089"/>
    <cellStyle name="ИтогоАктБИМ 3" xfId="1090"/>
    <cellStyle name="ИтогоАктБИМ 30" xfId="1091"/>
    <cellStyle name="ИтогоАктБИМ 31" xfId="1092"/>
    <cellStyle name="ИтогоАктБИМ 32" xfId="1093"/>
    <cellStyle name="ИтогоАктБИМ 33" xfId="1094"/>
    <cellStyle name="ИтогоАктБИМ 34" xfId="1095"/>
    <cellStyle name="ИтогоАктБИМ 35" xfId="1096"/>
    <cellStyle name="ИтогоАктБИМ 36" xfId="1097"/>
    <cellStyle name="ИтогоАктБИМ 37" xfId="1098"/>
    <cellStyle name="ИтогоАктБИМ 38" xfId="1099"/>
    <cellStyle name="ИтогоАктБИМ 39" xfId="1100"/>
    <cellStyle name="ИтогоАктБИМ 4" xfId="1101"/>
    <cellStyle name="ИтогоАктБИМ 40" xfId="1102"/>
    <cellStyle name="ИтогоАктБИМ 41" xfId="1103"/>
    <cellStyle name="ИтогоАктБИМ 42" xfId="1104"/>
    <cellStyle name="ИтогоАктБИМ 43" xfId="1105"/>
    <cellStyle name="ИтогоАктБИМ 44" xfId="1106"/>
    <cellStyle name="ИтогоАктБИМ 45" xfId="1107"/>
    <cellStyle name="ИтогоАктБИМ 46" xfId="1108"/>
    <cellStyle name="ИтогоАктБИМ 47" xfId="1109"/>
    <cellStyle name="ИтогоАктБИМ 48" xfId="1110"/>
    <cellStyle name="ИтогоАктБИМ 49" xfId="1111"/>
    <cellStyle name="ИтогоАктБИМ 5" xfId="1112"/>
    <cellStyle name="ИтогоАктБИМ 50" xfId="1113"/>
    <cellStyle name="ИтогоАктБИМ 51" xfId="1114"/>
    <cellStyle name="ИтогоАктБИМ 52" xfId="1115"/>
    <cellStyle name="ИтогоАктБИМ 53" xfId="1116"/>
    <cellStyle name="ИтогоАктБИМ 54" xfId="1117"/>
    <cellStyle name="ИтогоАктБИМ 55" xfId="1118"/>
    <cellStyle name="ИтогоАктБИМ 56" xfId="1119"/>
    <cellStyle name="ИтогоАктБИМ 57" xfId="1120"/>
    <cellStyle name="ИтогоАктБИМ 58" xfId="1121"/>
    <cellStyle name="ИтогоАктБИМ 59" xfId="1122"/>
    <cellStyle name="ИтогоАктБИМ 6" xfId="1123"/>
    <cellStyle name="ИтогоАктБИМ 60" xfId="1124"/>
    <cellStyle name="ИтогоАктБИМ 61" xfId="1125"/>
    <cellStyle name="ИтогоАктБИМ 62" xfId="1126"/>
    <cellStyle name="ИтогоАктБИМ 63" xfId="1127"/>
    <cellStyle name="ИтогоАктБИМ 64" xfId="1128"/>
    <cellStyle name="ИтогоАктБИМ 65" xfId="1129"/>
    <cellStyle name="ИтогоАктБИМ 66" xfId="1130"/>
    <cellStyle name="ИтогоАктБИМ 67" xfId="1131"/>
    <cellStyle name="ИтогоАктБИМ 68" xfId="1132"/>
    <cellStyle name="ИтогоАктБИМ 69" xfId="1133"/>
    <cellStyle name="ИтогоАктБИМ 7" xfId="1134"/>
    <cellStyle name="ИтогоАктБИМ 70" xfId="1135"/>
    <cellStyle name="ИтогоАктБИМ 71" xfId="1136"/>
    <cellStyle name="ИтогоАктБИМ 72" xfId="1137"/>
    <cellStyle name="ИтогоАктБИМ 73" xfId="1138"/>
    <cellStyle name="ИтогоАктБИМ 74" xfId="1139"/>
    <cellStyle name="ИтогоАктБИМ 75" xfId="1140"/>
    <cellStyle name="ИтогоАктБИМ 76" xfId="1141"/>
    <cellStyle name="ИтогоАктБИМ 8" xfId="1142"/>
    <cellStyle name="ИтогоАктБИМ 9" xfId="1143"/>
    <cellStyle name="ИтогоАктРесМет" xfId="1144"/>
    <cellStyle name="ИтогоАктРесМет 10" xfId="1145"/>
    <cellStyle name="ИтогоАктРесМет 11" xfId="1146"/>
    <cellStyle name="ИтогоАктРесМет 12" xfId="1147"/>
    <cellStyle name="ИтогоАктРесМет 13" xfId="1148"/>
    <cellStyle name="ИтогоАктРесМет 14" xfId="1149"/>
    <cellStyle name="ИтогоАктРесМет 15" xfId="1150"/>
    <cellStyle name="ИтогоАктРесМет 16" xfId="1151"/>
    <cellStyle name="ИтогоАктРесМет 17" xfId="1152"/>
    <cellStyle name="ИтогоАктРесМет 18" xfId="1153"/>
    <cellStyle name="ИтогоАктРесМет 19" xfId="1154"/>
    <cellStyle name="ИтогоАктРесМет 2" xfId="1155"/>
    <cellStyle name="ИтогоАктРесМет 20" xfId="1156"/>
    <cellStyle name="ИтогоАктРесМет 21" xfId="1157"/>
    <cellStyle name="ИтогоАктРесМет 22" xfId="1158"/>
    <cellStyle name="ИтогоАктРесМет 23" xfId="1159"/>
    <cellStyle name="ИтогоАктРесМет 24" xfId="1160"/>
    <cellStyle name="ИтогоАктРесМет 25" xfId="1161"/>
    <cellStyle name="ИтогоАктРесМет 26" xfId="1162"/>
    <cellStyle name="ИтогоАктРесМет 27" xfId="1163"/>
    <cellStyle name="ИтогоАктРесМет 28" xfId="1164"/>
    <cellStyle name="ИтогоАктРесМет 29" xfId="1165"/>
    <cellStyle name="ИтогоАктРесМет 3" xfId="1166"/>
    <cellStyle name="ИтогоАктРесМет 30" xfId="1167"/>
    <cellStyle name="ИтогоАктРесМет 31" xfId="1168"/>
    <cellStyle name="ИтогоАктРесМет 32" xfId="1169"/>
    <cellStyle name="ИтогоАктРесМет 33" xfId="1170"/>
    <cellStyle name="ИтогоАктРесМет 34" xfId="1171"/>
    <cellStyle name="ИтогоАктРесМет 35" xfId="1172"/>
    <cellStyle name="ИтогоАктРесМет 36" xfId="1173"/>
    <cellStyle name="ИтогоАктРесМет 37" xfId="1174"/>
    <cellStyle name="ИтогоАктРесМет 38" xfId="1175"/>
    <cellStyle name="ИтогоАктРесМет 39" xfId="1176"/>
    <cellStyle name="ИтогоАктРесМет 4" xfId="1177"/>
    <cellStyle name="ИтогоАктРесМет 40" xfId="1178"/>
    <cellStyle name="ИтогоАктРесМет 41" xfId="1179"/>
    <cellStyle name="ИтогоАктРесМет 42" xfId="1180"/>
    <cellStyle name="ИтогоАктРесМет 43" xfId="1181"/>
    <cellStyle name="ИтогоАктРесМет 44" xfId="1182"/>
    <cellStyle name="ИтогоАктРесМет 45" xfId="1183"/>
    <cellStyle name="ИтогоАктРесМет 46" xfId="1184"/>
    <cellStyle name="ИтогоАктРесМет 47" xfId="1185"/>
    <cellStyle name="ИтогоАктРесМет 48" xfId="1186"/>
    <cellStyle name="ИтогоАктРесМет 49" xfId="1187"/>
    <cellStyle name="ИтогоАктРесМет 5" xfId="1188"/>
    <cellStyle name="ИтогоАктРесМет 50" xfId="1189"/>
    <cellStyle name="ИтогоАктРесМет 51" xfId="1190"/>
    <cellStyle name="ИтогоАктРесМет 52" xfId="1191"/>
    <cellStyle name="ИтогоАктРесМет 53" xfId="1192"/>
    <cellStyle name="ИтогоАктРесМет 54" xfId="1193"/>
    <cellStyle name="ИтогоАктРесМет 55" xfId="1194"/>
    <cellStyle name="ИтогоАктРесМет 56" xfId="1195"/>
    <cellStyle name="ИтогоАктРесМет 57" xfId="1196"/>
    <cellStyle name="ИтогоАктРесМет 58" xfId="1197"/>
    <cellStyle name="ИтогоАктРесМет 59" xfId="1198"/>
    <cellStyle name="ИтогоАктРесМет 6" xfId="1199"/>
    <cellStyle name="ИтогоАктРесМет 60" xfId="1200"/>
    <cellStyle name="ИтогоАктРесМет 61" xfId="1201"/>
    <cellStyle name="ИтогоАктРесМет 62" xfId="1202"/>
    <cellStyle name="ИтогоАктРесМет 63" xfId="1203"/>
    <cellStyle name="ИтогоАктРесМет 64" xfId="1204"/>
    <cellStyle name="ИтогоАктРесМет 65" xfId="1205"/>
    <cellStyle name="ИтогоАктРесМет 66" xfId="1206"/>
    <cellStyle name="ИтогоАктРесМет 67" xfId="1207"/>
    <cellStyle name="ИтогоАктРесМет 68" xfId="1208"/>
    <cellStyle name="ИтогоАктРесМет 69" xfId="1209"/>
    <cellStyle name="ИтогоАктРесМет 7" xfId="1210"/>
    <cellStyle name="ИтогоАктРесМет 70" xfId="1211"/>
    <cellStyle name="ИтогоАктРесМет 71" xfId="1212"/>
    <cellStyle name="ИтогоАктРесМет 72" xfId="1213"/>
    <cellStyle name="ИтогоАктРесМет 73" xfId="1214"/>
    <cellStyle name="ИтогоАктРесМет 74" xfId="1215"/>
    <cellStyle name="ИтогоАктРесМет 75" xfId="1216"/>
    <cellStyle name="ИтогоАктРесМет 76" xfId="1217"/>
    <cellStyle name="ИтогоАктРесМет 8" xfId="1218"/>
    <cellStyle name="ИтогоАктРесМет 9" xfId="1219"/>
    <cellStyle name="ИтогоБазЦ" xfId="1220"/>
    <cellStyle name="ИтогоБИМ" xfId="1221"/>
    <cellStyle name="ИтогоБИМ 10" xfId="1222"/>
    <cellStyle name="ИтогоБИМ 11" xfId="1223"/>
    <cellStyle name="ИтогоБИМ 12" xfId="1224"/>
    <cellStyle name="ИтогоБИМ 13" xfId="1225"/>
    <cellStyle name="ИтогоБИМ 14" xfId="1226"/>
    <cellStyle name="ИтогоБИМ 15" xfId="1227"/>
    <cellStyle name="ИтогоБИМ 16" xfId="1228"/>
    <cellStyle name="ИтогоБИМ 17" xfId="1229"/>
    <cellStyle name="ИтогоБИМ 18" xfId="1230"/>
    <cellStyle name="ИтогоБИМ 19" xfId="1231"/>
    <cellStyle name="ИтогоБИМ 2" xfId="1232"/>
    <cellStyle name="ИтогоБИМ 20" xfId="1233"/>
    <cellStyle name="ИтогоБИМ 21" xfId="1234"/>
    <cellStyle name="ИтогоБИМ 22" xfId="1235"/>
    <cellStyle name="ИтогоБИМ 23" xfId="1236"/>
    <cellStyle name="ИтогоБИМ 24" xfId="1237"/>
    <cellStyle name="ИтогоБИМ 25" xfId="1238"/>
    <cellStyle name="ИтогоБИМ 26" xfId="1239"/>
    <cellStyle name="ИтогоБИМ 27" xfId="1240"/>
    <cellStyle name="ИтогоБИМ 28" xfId="1241"/>
    <cellStyle name="ИтогоБИМ 29" xfId="1242"/>
    <cellStyle name="ИтогоБИМ 3" xfId="1243"/>
    <cellStyle name="ИтогоБИМ 30" xfId="1244"/>
    <cellStyle name="ИтогоБИМ 31" xfId="1245"/>
    <cellStyle name="ИтогоБИМ 32" xfId="1246"/>
    <cellStyle name="ИтогоБИМ 33" xfId="1247"/>
    <cellStyle name="ИтогоБИМ 34" xfId="1248"/>
    <cellStyle name="ИтогоБИМ 35" xfId="1249"/>
    <cellStyle name="ИтогоБИМ 36" xfId="1250"/>
    <cellStyle name="ИтогоБИМ 37" xfId="1251"/>
    <cellStyle name="ИтогоБИМ 38" xfId="1252"/>
    <cellStyle name="ИтогоБИМ 39" xfId="1253"/>
    <cellStyle name="ИтогоБИМ 4" xfId="1254"/>
    <cellStyle name="ИтогоБИМ 40" xfId="1255"/>
    <cellStyle name="ИтогоБИМ 41" xfId="1256"/>
    <cellStyle name="ИтогоБИМ 42" xfId="1257"/>
    <cellStyle name="ИтогоБИМ 43" xfId="1258"/>
    <cellStyle name="ИтогоБИМ 44" xfId="1259"/>
    <cellStyle name="ИтогоБИМ 45" xfId="1260"/>
    <cellStyle name="ИтогоБИМ 46" xfId="1261"/>
    <cellStyle name="ИтогоБИМ 47" xfId="1262"/>
    <cellStyle name="ИтогоБИМ 48" xfId="1263"/>
    <cellStyle name="ИтогоБИМ 49" xfId="1264"/>
    <cellStyle name="ИтогоБИМ 5" xfId="1265"/>
    <cellStyle name="ИтогоБИМ 50" xfId="1266"/>
    <cellStyle name="ИтогоБИМ 51" xfId="1267"/>
    <cellStyle name="ИтогоБИМ 52" xfId="1268"/>
    <cellStyle name="ИтогоБИМ 53" xfId="1269"/>
    <cellStyle name="ИтогоБИМ 54" xfId="1270"/>
    <cellStyle name="ИтогоБИМ 55" xfId="1271"/>
    <cellStyle name="ИтогоБИМ 56" xfId="1272"/>
    <cellStyle name="ИтогоБИМ 57" xfId="1273"/>
    <cellStyle name="ИтогоБИМ 58" xfId="1274"/>
    <cellStyle name="ИтогоБИМ 59" xfId="1275"/>
    <cellStyle name="ИтогоБИМ 6" xfId="1276"/>
    <cellStyle name="ИтогоБИМ 60" xfId="1277"/>
    <cellStyle name="ИтогоБИМ 61" xfId="1278"/>
    <cellStyle name="ИтогоБИМ 62" xfId="1279"/>
    <cellStyle name="ИтогоБИМ 63" xfId="1280"/>
    <cellStyle name="ИтогоБИМ 64" xfId="1281"/>
    <cellStyle name="ИтогоБИМ 65" xfId="1282"/>
    <cellStyle name="ИтогоБИМ 66" xfId="1283"/>
    <cellStyle name="ИтогоБИМ 67" xfId="1284"/>
    <cellStyle name="ИтогоБИМ 68" xfId="1285"/>
    <cellStyle name="ИтогоБИМ 69" xfId="1286"/>
    <cellStyle name="ИтогоБИМ 7" xfId="1287"/>
    <cellStyle name="ИтогоБИМ 70" xfId="1288"/>
    <cellStyle name="ИтогоБИМ 71" xfId="1289"/>
    <cellStyle name="ИтогоБИМ 72" xfId="1290"/>
    <cellStyle name="ИтогоБИМ 73" xfId="1291"/>
    <cellStyle name="ИтогоБИМ 74" xfId="1292"/>
    <cellStyle name="ИтогоБИМ 75" xfId="1293"/>
    <cellStyle name="ИтогоБИМ 76" xfId="1294"/>
    <cellStyle name="ИтогоБИМ 8" xfId="1295"/>
    <cellStyle name="ИтогоБИМ 9" xfId="1296"/>
    <cellStyle name="ИтогоРесМет" xfId="1297"/>
    <cellStyle name="ИтогоРесМет 10" xfId="1298"/>
    <cellStyle name="ИтогоРесМет 11" xfId="1299"/>
    <cellStyle name="ИтогоРесМет 12" xfId="1300"/>
    <cellStyle name="ИтогоРесМет 13" xfId="1301"/>
    <cellStyle name="ИтогоРесМет 14" xfId="1302"/>
    <cellStyle name="ИтогоРесМет 15" xfId="1303"/>
    <cellStyle name="ИтогоРесМет 16" xfId="1304"/>
    <cellStyle name="ИтогоРесМет 17" xfId="1305"/>
    <cellStyle name="ИтогоРесМет 18" xfId="1306"/>
    <cellStyle name="ИтогоРесМет 19" xfId="1307"/>
    <cellStyle name="ИтогоРесМет 2" xfId="1308"/>
    <cellStyle name="ИтогоРесМет 20" xfId="1309"/>
    <cellStyle name="ИтогоРесМет 21" xfId="1310"/>
    <cellStyle name="ИтогоРесМет 22" xfId="1311"/>
    <cellStyle name="ИтогоРесМет 23" xfId="1312"/>
    <cellStyle name="ИтогоРесМет 24" xfId="1313"/>
    <cellStyle name="ИтогоРесМет 25" xfId="1314"/>
    <cellStyle name="ИтогоРесМет 26" xfId="1315"/>
    <cellStyle name="ИтогоРесМет 27" xfId="1316"/>
    <cellStyle name="ИтогоРесМет 28" xfId="1317"/>
    <cellStyle name="ИтогоРесМет 29" xfId="1318"/>
    <cellStyle name="ИтогоРесМет 3" xfId="1319"/>
    <cellStyle name="ИтогоРесМет 30" xfId="1320"/>
    <cellStyle name="ИтогоРесМет 31" xfId="1321"/>
    <cellStyle name="ИтогоРесМет 32" xfId="1322"/>
    <cellStyle name="ИтогоРесМет 33" xfId="1323"/>
    <cellStyle name="ИтогоРесМет 34" xfId="1324"/>
    <cellStyle name="ИтогоРесМет 35" xfId="1325"/>
    <cellStyle name="ИтогоРесМет 36" xfId="1326"/>
    <cellStyle name="ИтогоРесМет 37" xfId="1327"/>
    <cellStyle name="ИтогоРесМет 38" xfId="1328"/>
    <cellStyle name="ИтогоРесМет 39" xfId="1329"/>
    <cellStyle name="ИтогоРесМет 4" xfId="1330"/>
    <cellStyle name="ИтогоРесМет 40" xfId="1331"/>
    <cellStyle name="ИтогоРесМет 41" xfId="1332"/>
    <cellStyle name="ИтогоРесМет 42" xfId="1333"/>
    <cellStyle name="ИтогоРесМет 43" xfId="1334"/>
    <cellStyle name="ИтогоРесМет 44" xfId="1335"/>
    <cellStyle name="ИтогоРесМет 45" xfId="1336"/>
    <cellStyle name="ИтогоРесМет 46" xfId="1337"/>
    <cellStyle name="ИтогоРесМет 47" xfId="1338"/>
    <cellStyle name="ИтогоРесМет 48" xfId="1339"/>
    <cellStyle name="ИтогоРесМет 49" xfId="1340"/>
    <cellStyle name="ИтогоРесМет 5" xfId="1341"/>
    <cellStyle name="ИтогоРесМет 50" xfId="1342"/>
    <cellStyle name="ИтогоРесМет 51" xfId="1343"/>
    <cellStyle name="ИтогоРесМет 52" xfId="1344"/>
    <cellStyle name="ИтогоРесМет 53" xfId="1345"/>
    <cellStyle name="ИтогоРесМет 54" xfId="1346"/>
    <cellStyle name="ИтогоРесМет 55" xfId="1347"/>
    <cellStyle name="ИтогоРесМет 56" xfId="1348"/>
    <cellStyle name="ИтогоРесМет 57" xfId="1349"/>
    <cellStyle name="ИтогоРесМет 58" xfId="1350"/>
    <cellStyle name="ИтогоРесМет 59" xfId="1351"/>
    <cellStyle name="ИтогоРесМет 6" xfId="1352"/>
    <cellStyle name="ИтогоРесМет 60" xfId="1353"/>
    <cellStyle name="ИтогоРесМет 61" xfId="1354"/>
    <cellStyle name="ИтогоРесМет 62" xfId="1355"/>
    <cellStyle name="ИтогоРесМет 63" xfId="1356"/>
    <cellStyle name="ИтогоРесМет 64" xfId="1357"/>
    <cellStyle name="ИтогоРесМет 65" xfId="1358"/>
    <cellStyle name="ИтогоРесМет 66" xfId="1359"/>
    <cellStyle name="ИтогоРесМет 67" xfId="1360"/>
    <cellStyle name="ИтогоРесМет 68" xfId="1361"/>
    <cellStyle name="ИтогоРесМет 69" xfId="1362"/>
    <cellStyle name="ИтогоРесМет 7" xfId="1363"/>
    <cellStyle name="ИтогоРесМет 70" xfId="1364"/>
    <cellStyle name="ИтогоРесМет 71" xfId="1365"/>
    <cellStyle name="ИтогоРесМет 72" xfId="1366"/>
    <cellStyle name="ИтогоРесМет 73" xfId="1367"/>
    <cellStyle name="ИтогоРесМет 74" xfId="1368"/>
    <cellStyle name="ИтогоРесМет 75" xfId="1369"/>
    <cellStyle name="ИтогоРесМет 76" xfId="1370"/>
    <cellStyle name="ИтогоРесМет 8" xfId="1371"/>
    <cellStyle name="ИтогоРесМет 9" xfId="1372"/>
    <cellStyle name="Контрольная ячейка 10" xfId="1373"/>
    <cellStyle name="Контрольная ячейка 11" xfId="1374"/>
    <cellStyle name="Контрольная ячейка 12" xfId="1375"/>
    <cellStyle name="Контрольная ячейка 13" xfId="1376"/>
    <cellStyle name="Контрольная ячейка 14" xfId="1377"/>
    <cellStyle name="Контрольная ячейка 15" xfId="1378"/>
    <cellStyle name="Контрольная ячейка 16" xfId="1379"/>
    <cellStyle name="Контрольная ячейка 17" xfId="1380"/>
    <cellStyle name="Контрольная ячейка 18" xfId="1381"/>
    <cellStyle name="Контрольная ячейка 19" xfId="1382"/>
    <cellStyle name="Контрольная ячейка 2" xfId="1383"/>
    <cellStyle name="Контрольная ячейка 2 10" xfId="1384"/>
    <cellStyle name="Контрольная ячейка 2 11" xfId="1385"/>
    <cellStyle name="Контрольная ячейка 2 12" xfId="1386"/>
    <cellStyle name="Контрольная ячейка 2 13" xfId="1387"/>
    <cellStyle name="Контрольная ячейка 2 14" xfId="1388"/>
    <cellStyle name="Контрольная ячейка 2 15" xfId="1389"/>
    <cellStyle name="Контрольная ячейка 2 16" xfId="1390"/>
    <cellStyle name="Контрольная ячейка 2 17" xfId="1391"/>
    <cellStyle name="Контрольная ячейка 2 18" xfId="1392"/>
    <cellStyle name="Контрольная ячейка 2 19" xfId="1393"/>
    <cellStyle name="Контрольная ячейка 2 2" xfId="1394"/>
    <cellStyle name="Контрольная ячейка 2 20" xfId="1395"/>
    <cellStyle name="Контрольная ячейка 2 21" xfId="1396"/>
    <cellStyle name="Контрольная ячейка 2 22" xfId="1397"/>
    <cellStyle name="Контрольная ячейка 2 23" xfId="1398"/>
    <cellStyle name="Контрольная ячейка 2 24" xfId="1399"/>
    <cellStyle name="Контрольная ячейка 2 25" xfId="1400"/>
    <cellStyle name="Контрольная ячейка 2 26" xfId="1401"/>
    <cellStyle name="Контрольная ячейка 2 27" xfId="1402"/>
    <cellStyle name="Контрольная ячейка 2 28" xfId="1403"/>
    <cellStyle name="Контрольная ячейка 2 29" xfId="1404"/>
    <cellStyle name="Контрольная ячейка 2 3" xfId="1405"/>
    <cellStyle name="Контрольная ячейка 2 30" xfId="1406"/>
    <cellStyle name="Контрольная ячейка 2 4" xfId="1407"/>
    <cellStyle name="Контрольная ячейка 2 5" xfId="1408"/>
    <cellStyle name="Контрольная ячейка 2 6" xfId="1409"/>
    <cellStyle name="Контрольная ячейка 2 7" xfId="1410"/>
    <cellStyle name="Контрольная ячейка 2 8" xfId="1411"/>
    <cellStyle name="Контрольная ячейка 2 9" xfId="1412"/>
    <cellStyle name="Контрольная ячейка 20" xfId="1413"/>
    <cellStyle name="Контрольная ячейка 21" xfId="1414"/>
    <cellStyle name="Контрольная ячейка 22" xfId="1415"/>
    <cellStyle name="Контрольная ячейка 23" xfId="1416"/>
    <cellStyle name="Контрольная ячейка 24" xfId="1417"/>
    <cellStyle name="Контрольная ячейка 25" xfId="1418"/>
    <cellStyle name="Контрольная ячейка 26" xfId="1419"/>
    <cellStyle name="Контрольная ячейка 27" xfId="1420"/>
    <cellStyle name="Контрольная ячейка 28" xfId="1421"/>
    <cellStyle name="Контрольная ячейка 29" xfId="1422"/>
    <cellStyle name="Контрольная ячейка 3" xfId="1423"/>
    <cellStyle name="Контрольная ячейка 30" xfId="1424"/>
    <cellStyle name="Контрольная ячейка 31" xfId="1425"/>
    <cellStyle name="Контрольная ячейка 32" xfId="1426"/>
    <cellStyle name="Контрольная ячейка 33" xfId="1427"/>
    <cellStyle name="Контрольная ячейка 34" xfId="1428"/>
    <cellStyle name="Контрольная ячейка 35" xfId="1429"/>
    <cellStyle name="Контрольная ячейка 36" xfId="1430"/>
    <cellStyle name="Контрольная ячейка 4" xfId="1431"/>
    <cellStyle name="Контрольная ячейка 5" xfId="1432"/>
    <cellStyle name="Контрольная ячейка 6" xfId="1433"/>
    <cellStyle name="Контрольная ячейка 7" xfId="1434"/>
    <cellStyle name="Контрольная ячейка 8" xfId="1435"/>
    <cellStyle name="Контрольная ячейка 9" xfId="1436"/>
    <cellStyle name="ЛокСмета" xfId="1437"/>
    <cellStyle name="ЛокСмМТСН" xfId="1438"/>
    <cellStyle name="ЛокСмМТСН 10" xfId="1439"/>
    <cellStyle name="ЛокСмМТСН 11" xfId="1440"/>
    <cellStyle name="ЛокСмМТСН 12" xfId="1441"/>
    <cellStyle name="ЛокСмМТСН 13" xfId="1442"/>
    <cellStyle name="ЛокСмМТСН 14" xfId="1443"/>
    <cellStyle name="ЛокСмМТСН 15" xfId="1444"/>
    <cellStyle name="ЛокСмМТСН 16" xfId="1445"/>
    <cellStyle name="ЛокСмМТСН 17" xfId="1446"/>
    <cellStyle name="ЛокСмМТСН 18" xfId="1447"/>
    <cellStyle name="ЛокСмМТСН 19" xfId="1448"/>
    <cellStyle name="ЛокСмМТСН 2" xfId="1449"/>
    <cellStyle name="ЛокСмМТСН 20" xfId="1450"/>
    <cellStyle name="ЛокСмМТСН 21" xfId="1451"/>
    <cellStyle name="ЛокСмМТСН 22" xfId="1452"/>
    <cellStyle name="ЛокСмМТСН 23" xfId="1453"/>
    <cellStyle name="ЛокСмМТСН 24" xfId="1454"/>
    <cellStyle name="ЛокСмМТСН 25" xfId="1455"/>
    <cellStyle name="ЛокСмМТСН 26" xfId="1456"/>
    <cellStyle name="ЛокСмМТСН 27" xfId="1457"/>
    <cellStyle name="ЛокСмМТСН 28" xfId="1458"/>
    <cellStyle name="ЛокСмМТСН 29" xfId="1459"/>
    <cellStyle name="ЛокСмМТСН 3" xfId="1460"/>
    <cellStyle name="ЛокСмМТСН 30" xfId="1461"/>
    <cellStyle name="ЛокСмМТСН 31" xfId="1462"/>
    <cellStyle name="ЛокСмМТСН 32" xfId="1463"/>
    <cellStyle name="ЛокСмМТСН 33" xfId="1464"/>
    <cellStyle name="ЛокСмМТСН 34" xfId="1465"/>
    <cellStyle name="ЛокСмМТСН 35" xfId="1466"/>
    <cellStyle name="ЛокСмМТСН 36" xfId="1467"/>
    <cellStyle name="ЛокСмМТСН 37" xfId="1468"/>
    <cellStyle name="ЛокСмМТСН 38" xfId="1469"/>
    <cellStyle name="ЛокСмМТСН 39" xfId="1470"/>
    <cellStyle name="ЛокСмМТСН 4" xfId="1471"/>
    <cellStyle name="ЛокСмМТСН 40" xfId="1472"/>
    <cellStyle name="ЛокСмМТСН 41" xfId="1473"/>
    <cellStyle name="ЛокСмМТСН 42" xfId="1474"/>
    <cellStyle name="ЛокСмМТСН 43" xfId="1475"/>
    <cellStyle name="ЛокСмМТСН 44" xfId="1476"/>
    <cellStyle name="ЛокСмМТСН 45" xfId="1477"/>
    <cellStyle name="ЛокСмМТСН 46" xfId="1478"/>
    <cellStyle name="ЛокСмМТСН 47" xfId="1479"/>
    <cellStyle name="ЛокСмМТСН 48" xfId="1480"/>
    <cellStyle name="ЛокСмМТСН 49" xfId="1481"/>
    <cellStyle name="ЛокСмМТСН 5" xfId="1482"/>
    <cellStyle name="ЛокСмМТСН 50" xfId="1483"/>
    <cellStyle name="ЛокСмМТСН 51" xfId="1484"/>
    <cellStyle name="ЛокСмМТСН 52" xfId="1485"/>
    <cellStyle name="ЛокСмМТСН 53" xfId="1486"/>
    <cellStyle name="ЛокСмМТСН 54" xfId="1487"/>
    <cellStyle name="ЛокСмМТСН 55" xfId="1488"/>
    <cellStyle name="ЛокСмМТСН 56" xfId="1489"/>
    <cellStyle name="ЛокСмМТСН 57" xfId="1490"/>
    <cellStyle name="ЛокСмМТСН 58" xfId="1491"/>
    <cellStyle name="ЛокСмМТСН 59" xfId="1492"/>
    <cellStyle name="ЛокСмМТСН 6" xfId="1493"/>
    <cellStyle name="ЛокСмМТСН 60" xfId="1494"/>
    <cellStyle name="ЛокСмМТСН 61" xfId="1495"/>
    <cellStyle name="ЛокСмМТСН 62" xfId="1496"/>
    <cellStyle name="ЛокСмМТСН 63" xfId="1497"/>
    <cellStyle name="ЛокСмМТСН 64" xfId="1498"/>
    <cellStyle name="ЛокСмМТСН 65" xfId="1499"/>
    <cellStyle name="ЛокСмМТСН 66" xfId="1500"/>
    <cellStyle name="ЛокСмМТСН 67" xfId="1501"/>
    <cellStyle name="ЛокСмМТСН 68" xfId="1502"/>
    <cellStyle name="ЛокСмМТСН 69" xfId="1503"/>
    <cellStyle name="ЛокСмМТСН 7" xfId="1504"/>
    <cellStyle name="ЛокСмМТСН 70" xfId="1505"/>
    <cellStyle name="ЛокСмМТСН 71" xfId="1506"/>
    <cellStyle name="ЛокСмМТСН 72" xfId="1507"/>
    <cellStyle name="ЛокСмМТСН 73" xfId="1508"/>
    <cellStyle name="ЛокСмМТСН 74" xfId="1509"/>
    <cellStyle name="ЛокСмМТСН 75" xfId="1510"/>
    <cellStyle name="ЛокСмМТСН 76" xfId="1511"/>
    <cellStyle name="ЛокСмМТСН 8" xfId="1512"/>
    <cellStyle name="ЛокСмМТСН 9" xfId="1513"/>
    <cellStyle name="М29" xfId="1514"/>
    <cellStyle name="М29 10" xfId="1515"/>
    <cellStyle name="М29 11" xfId="1516"/>
    <cellStyle name="М29 12" xfId="1517"/>
    <cellStyle name="М29 13" xfId="1518"/>
    <cellStyle name="М29 14" xfId="1519"/>
    <cellStyle name="М29 15" xfId="1520"/>
    <cellStyle name="М29 16" xfId="1521"/>
    <cellStyle name="М29 17" xfId="1522"/>
    <cellStyle name="М29 18" xfId="1523"/>
    <cellStyle name="М29 19" xfId="1524"/>
    <cellStyle name="М29 2" xfId="1525"/>
    <cellStyle name="М29 20" xfId="1526"/>
    <cellStyle name="М29 21" xfId="1527"/>
    <cellStyle name="М29 22" xfId="1528"/>
    <cellStyle name="М29 23" xfId="1529"/>
    <cellStyle name="М29 24" xfId="1530"/>
    <cellStyle name="М29 25" xfId="1531"/>
    <cellStyle name="М29 26" xfId="1532"/>
    <cellStyle name="М29 27" xfId="1533"/>
    <cellStyle name="М29 28" xfId="1534"/>
    <cellStyle name="М29 29" xfId="1535"/>
    <cellStyle name="М29 3" xfId="1536"/>
    <cellStyle name="М29 30" xfId="1537"/>
    <cellStyle name="М29 31" xfId="1538"/>
    <cellStyle name="М29 32" xfId="1539"/>
    <cellStyle name="М29 33" xfId="1540"/>
    <cellStyle name="М29 34" xfId="1541"/>
    <cellStyle name="М29 35" xfId="1542"/>
    <cellStyle name="М29 36" xfId="1543"/>
    <cellStyle name="М29 37" xfId="1544"/>
    <cellStyle name="М29 38" xfId="1545"/>
    <cellStyle name="М29 39" xfId="1546"/>
    <cellStyle name="М29 4" xfId="1547"/>
    <cellStyle name="М29 40" xfId="1548"/>
    <cellStyle name="М29 41" xfId="1549"/>
    <cellStyle name="М29 42" xfId="1550"/>
    <cellStyle name="М29 43" xfId="1551"/>
    <cellStyle name="М29 44" xfId="1552"/>
    <cellStyle name="М29 45" xfId="1553"/>
    <cellStyle name="М29 46" xfId="1554"/>
    <cellStyle name="М29 47" xfId="1555"/>
    <cellStyle name="М29 48" xfId="1556"/>
    <cellStyle name="М29 49" xfId="1557"/>
    <cellStyle name="М29 5" xfId="1558"/>
    <cellStyle name="М29 50" xfId="1559"/>
    <cellStyle name="М29 51" xfId="1560"/>
    <cellStyle name="М29 52" xfId="1561"/>
    <cellStyle name="М29 53" xfId="1562"/>
    <cellStyle name="М29 54" xfId="1563"/>
    <cellStyle name="М29 55" xfId="1564"/>
    <cellStyle name="М29 56" xfId="1565"/>
    <cellStyle name="М29 57" xfId="1566"/>
    <cellStyle name="М29 58" xfId="1567"/>
    <cellStyle name="М29 59" xfId="1568"/>
    <cellStyle name="М29 6" xfId="1569"/>
    <cellStyle name="М29 60" xfId="1570"/>
    <cellStyle name="М29 61" xfId="1571"/>
    <cellStyle name="М29 62" xfId="1572"/>
    <cellStyle name="М29 63" xfId="1573"/>
    <cellStyle name="М29 64" xfId="1574"/>
    <cellStyle name="М29 65" xfId="1575"/>
    <cellStyle name="М29 66" xfId="1576"/>
    <cellStyle name="М29 67" xfId="1577"/>
    <cellStyle name="М29 68" xfId="1578"/>
    <cellStyle name="М29 69" xfId="1579"/>
    <cellStyle name="М29 7" xfId="1580"/>
    <cellStyle name="М29 70" xfId="1581"/>
    <cellStyle name="М29 71" xfId="1582"/>
    <cellStyle name="М29 72" xfId="1583"/>
    <cellStyle name="М29 73" xfId="1584"/>
    <cellStyle name="М29 74" xfId="1585"/>
    <cellStyle name="М29 75" xfId="1586"/>
    <cellStyle name="М29 76" xfId="1587"/>
    <cellStyle name="М29 8" xfId="1588"/>
    <cellStyle name="М29 9" xfId="1589"/>
    <cellStyle name="Название 10" xfId="1590"/>
    <cellStyle name="Название 11" xfId="1591"/>
    <cellStyle name="Название 12" xfId="1592"/>
    <cellStyle name="Название 13" xfId="1593"/>
    <cellStyle name="Название 14" xfId="1594"/>
    <cellStyle name="Название 15" xfId="1595"/>
    <cellStyle name="Название 16" xfId="1596"/>
    <cellStyle name="Название 17" xfId="1597"/>
    <cellStyle name="Название 18" xfId="1598"/>
    <cellStyle name="Название 19" xfId="1599"/>
    <cellStyle name="Название 2" xfId="1600"/>
    <cellStyle name="Название 2 10" xfId="1601"/>
    <cellStyle name="Название 2 11" xfId="1602"/>
    <cellStyle name="Название 2 12" xfId="1603"/>
    <cellStyle name="Название 2 13" xfId="1604"/>
    <cellStyle name="Название 2 14" xfId="1605"/>
    <cellStyle name="Название 2 15" xfId="1606"/>
    <cellStyle name="Название 2 16" xfId="1607"/>
    <cellStyle name="Название 2 17" xfId="1608"/>
    <cellStyle name="Название 2 18" xfId="1609"/>
    <cellStyle name="Название 2 19" xfId="1610"/>
    <cellStyle name="Название 2 2" xfId="1611"/>
    <cellStyle name="Название 2 20" xfId="1612"/>
    <cellStyle name="Название 2 21" xfId="1613"/>
    <cellStyle name="Название 2 22" xfId="1614"/>
    <cellStyle name="Название 2 23" xfId="1615"/>
    <cellStyle name="Название 2 24" xfId="1616"/>
    <cellStyle name="Название 2 25" xfId="1617"/>
    <cellStyle name="Название 2 26" xfId="1618"/>
    <cellStyle name="Название 2 27" xfId="1619"/>
    <cellStyle name="Название 2 28" xfId="1620"/>
    <cellStyle name="Название 2 29" xfId="1621"/>
    <cellStyle name="Название 2 3" xfId="1622"/>
    <cellStyle name="Название 2 30" xfId="1623"/>
    <cellStyle name="Название 2 4" xfId="1624"/>
    <cellStyle name="Название 2 5" xfId="1625"/>
    <cellStyle name="Название 2 6" xfId="1626"/>
    <cellStyle name="Название 2 7" xfId="1627"/>
    <cellStyle name="Название 2 8" xfId="1628"/>
    <cellStyle name="Название 2 9" xfId="1629"/>
    <cellStyle name="Название 20" xfId="1630"/>
    <cellStyle name="Название 21" xfId="1631"/>
    <cellStyle name="Название 22" xfId="1632"/>
    <cellStyle name="Название 23" xfId="1633"/>
    <cellStyle name="Название 24" xfId="1634"/>
    <cellStyle name="Название 25" xfId="1635"/>
    <cellStyle name="Название 26" xfId="1636"/>
    <cellStyle name="Название 27" xfId="1637"/>
    <cellStyle name="Название 28" xfId="1638"/>
    <cellStyle name="Название 29" xfId="1639"/>
    <cellStyle name="Название 3" xfId="1640"/>
    <cellStyle name="Название 30" xfId="1641"/>
    <cellStyle name="Название 31" xfId="1642"/>
    <cellStyle name="Название 32" xfId="1643"/>
    <cellStyle name="Название 33" xfId="1644"/>
    <cellStyle name="Название 34" xfId="1645"/>
    <cellStyle name="Название 35" xfId="1646"/>
    <cellStyle name="Название 36" xfId="1647"/>
    <cellStyle name="Название 4" xfId="1648"/>
    <cellStyle name="Название 5" xfId="1649"/>
    <cellStyle name="Название 6" xfId="1650"/>
    <cellStyle name="Название 7" xfId="1651"/>
    <cellStyle name="Название 8" xfId="1652"/>
    <cellStyle name="Название 9" xfId="1653"/>
    <cellStyle name="Нейтральный 10" xfId="1654"/>
    <cellStyle name="Нейтральный 11" xfId="1655"/>
    <cellStyle name="Нейтральный 12" xfId="1656"/>
    <cellStyle name="Нейтральный 13" xfId="1657"/>
    <cellStyle name="Нейтральный 14" xfId="1658"/>
    <cellStyle name="Нейтральный 15" xfId="1659"/>
    <cellStyle name="Нейтральный 16" xfId="1660"/>
    <cellStyle name="Нейтральный 17" xfId="1661"/>
    <cellStyle name="Нейтральный 18" xfId="1662"/>
    <cellStyle name="Нейтральный 19" xfId="1663"/>
    <cellStyle name="Нейтральный 2" xfId="1664"/>
    <cellStyle name="Нейтральный 2 10" xfId="1665"/>
    <cellStyle name="Нейтральный 2 11" xfId="1666"/>
    <cellStyle name="Нейтральный 2 12" xfId="1667"/>
    <cellStyle name="Нейтральный 2 13" xfId="1668"/>
    <cellStyle name="Нейтральный 2 14" xfId="1669"/>
    <cellStyle name="Нейтральный 2 15" xfId="1670"/>
    <cellStyle name="Нейтральный 2 16" xfId="1671"/>
    <cellStyle name="Нейтральный 2 17" xfId="1672"/>
    <cellStyle name="Нейтральный 2 18" xfId="1673"/>
    <cellStyle name="Нейтральный 2 19" xfId="1674"/>
    <cellStyle name="Нейтральный 2 2" xfId="1675"/>
    <cellStyle name="Нейтральный 2 20" xfId="1676"/>
    <cellStyle name="Нейтральный 2 21" xfId="1677"/>
    <cellStyle name="Нейтральный 2 22" xfId="1678"/>
    <cellStyle name="Нейтральный 2 23" xfId="1679"/>
    <cellStyle name="Нейтральный 2 24" xfId="1680"/>
    <cellStyle name="Нейтральный 2 25" xfId="1681"/>
    <cellStyle name="Нейтральный 2 26" xfId="1682"/>
    <cellStyle name="Нейтральный 2 27" xfId="1683"/>
    <cellStyle name="Нейтральный 2 28" xfId="1684"/>
    <cellStyle name="Нейтральный 2 29" xfId="1685"/>
    <cellStyle name="Нейтральный 2 3" xfId="1686"/>
    <cellStyle name="Нейтральный 2 30" xfId="1687"/>
    <cellStyle name="Нейтральный 2 4" xfId="1688"/>
    <cellStyle name="Нейтральный 2 5" xfId="1689"/>
    <cellStyle name="Нейтральный 2 6" xfId="1690"/>
    <cellStyle name="Нейтральный 2 7" xfId="1691"/>
    <cellStyle name="Нейтральный 2 8" xfId="1692"/>
    <cellStyle name="Нейтральный 2 9" xfId="1693"/>
    <cellStyle name="Нейтральный 20" xfId="1694"/>
    <cellStyle name="Нейтральный 21" xfId="1695"/>
    <cellStyle name="Нейтральный 22" xfId="1696"/>
    <cellStyle name="Нейтральный 23" xfId="1697"/>
    <cellStyle name="Нейтральный 24" xfId="1698"/>
    <cellStyle name="Нейтральный 25" xfId="1699"/>
    <cellStyle name="Нейтральный 26" xfId="1700"/>
    <cellStyle name="Нейтральный 27" xfId="1701"/>
    <cellStyle name="Нейтральный 28" xfId="1702"/>
    <cellStyle name="Нейтральный 29" xfId="1703"/>
    <cellStyle name="Нейтральный 3" xfId="1704"/>
    <cellStyle name="Нейтральный 30" xfId="1705"/>
    <cellStyle name="Нейтральный 31" xfId="1706"/>
    <cellStyle name="Нейтральный 32" xfId="1707"/>
    <cellStyle name="Нейтральный 33" xfId="1708"/>
    <cellStyle name="Нейтральный 34" xfId="1709"/>
    <cellStyle name="Нейтральный 35" xfId="1710"/>
    <cellStyle name="Нейтральный 36" xfId="1711"/>
    <cellStyle name="Нейтральный 4" xfId="1712"/>
    <cellStyle name="Нейтральный 5" xfId="1713"/>
    <cellStyle name="Нейтральный 6" xfId="1714"/>
    <cellStyle name="Нейтральный 7" xfId="1715"/>
    <cellStyle name="Нейтральный 8" xfId="1716"/>
    <cellStyle name="Нейтральный 9" xfId="1717"/>
    <cellStyle name="ОбСмета" xfId="1718"/>
    <cellStyle name="ОбСмета 10" xfId="1719"/>
    <cellStyle name="ОбСмета 11" xfId="1720"/>
    <cellStyle name="ОбСмета 12" xfId="1721"/>
    <cellStyle name="ОбСмета 13" xfId="1722"/>
    <cellStyle name="ОбСмета 14" xfId="1723"/>
    <cellStyle name="ОбСмета 15" xfId="1724"/>
    <cellStyle name="ОбСмета 16" xfId="1725"/>
    <cellStyle name="ОбСмета 17" xfId="1726"/>
    <cellStyle name="ОбСмета 18" xfId="1727"/>
    <cellStyle name="ОбСмета 19" xfId="1728"/>
    <cellStyle name="ОбСмета 2" xfId="1729"/>
    <cellStyle name="ОбСмета 20" xfId="1730"/>
    <cellStyle name="ОбСмета 21" xfId="1731"/>
    <cellStyle name="ОбСмета 22" xfId="1732"/>
    <cellStyle name="ОбСмета 23" xfId="1733"/>
    <cellStyle name="ОбСмета 24" xfId="1734"/>
    <cellStyle name="ОбСмета 25" xfId="1735"/>
    <cellStyle name="ОбСмета 26" xfId="1736"/>
    <cellStyle name="ОбСмета 27" xfId="1737"/>
    <cellStyle name="ОбСмета 28" xfId="1738"/>
    <cellStyle name="ОбСмета 29" xfId="1739"/>
    <cellStyle name="ОбСмета 3" xfId="1740"/>
    <cellStyle name="ОбСмета 30" xfId="1741"/>
    <cellStyle name="ОбСмета 31" xfId="1742"/>
    <cellStyle name="ОбСмета 32" xfId="1743"/>
    <cellStyle name="ОбСмета 33" xfId="1744"/>
    <cellStyle name="ОбСмета 34" xfId="1745"/>
    <cellStyle name="ОбСмета 35" xfId="1746"/>
    <cellStyle name="ОбСмета 36" xfId="1747"/>
    <cellStyle name="ОбСмета 37" xfId="1748"/>
    <cellStyle name="ОбСмета 38" xfId="1749"/>
    <cellStyle name="ОбСмета 39" xfId="1750"/>
    <cellStyle name="ОбСмета 4" xfId="1751"/>
    <cellStyle name="ОбСмета 40" xfId="1752"/>
    <cellStyle name="ОбСмета 41" xfId="1753"/>
    <cellStyle name="ОбСмета 42" xfId="1754"/>
    <cellStyle name="ОбСмета 43" xfId="1755"/>
    <cellStyle name="ОбСмета 44" xfId="1756"/>
    <cellStyle name="ОбСмета 45" xfId="1757"/>
    <cellStyle name="ОбСмета 46" xfId="1758"/>
    <cellStyle name="ОбСмета 47" xfId="1759"/>
    <cellStyle name="ОбСмета 48" xfId="1760"/>
    <cellStyle name="ОбСмета 49" xfId="1761"/>
    <cellStyle name="ОбСмета 5" xfId="1762"/>
    <cellStyle name="ОбСмета 50" xfId="1763"/>
    <cellStyle name="ОбСмета 51" xfId="1764"/>
    <cellStyle name="ОбСмета 52" xfId="1765"/>
    <cellStyle name="ОбСмета 53" xfId="1766"/>
    <cellStyle name="ОбСмета 54" xfId="1767"/>
    <cellStyle name="ОбСмета 55" xfId="1768"/>
    <cellStyle name="ОбСмета 56" xfId="1769"/>
    <cellStyle name="ОбСмета 57" xfId="1770"/>
    <cellStyle name="ОбСмета 58" xfId="1771"/>
    <cellStyle name="ОбСмета 59" xfId="1772"/>
    <cellStyle name="ОбСмета 6" xfId="1773"/>
    <cellStyle name="ОбСмета 60" xfId="1774"/>
    <cellStyle name="ОбСмета 61" xfId="1775"/>
    <cellStyle name="ОбСмета 62" xfId="1776"/>
    <cellStyle name="ОбСмета 63" xfId="1777"/>
    <cellStyle name="ОбСмета 64" xfId="1778"/>
    <cellStyle name="ОбСмета 65" xfId="1779"/>
    <cellStyle name="ОбСмета 66" xfId="1780"/>
    <cellStyle name="ОбСмета 67" xfId="1781"/>
    <cellStyle name="ОбСмета 68" xfId="1782"/>
    <cellStyle name="ОбСмета 69" xfId="1783"/>
    <cellStyle name="ОбСмета 7" xfId="1784"/>
    <cellStyle name="ОбСмета 70" xfId="1785"/>
    <cellStyle name="ОбСмета 71" xfId="1786"/>
    <cellStyle name="ОбСмета 72" xfId="1787"/>
    <cellStyle name="ОбСмета 73" xfId="1788"/>
    <cellStyle name="ОбСмета 74" xfId="1789"/>
    <cellStyle name="ОбСмета 75" xfId="1790"/>
    <cellStyle name="ОбСмета 76" xfId="1791"/>
    <cellStyle name="ОбСмета 8" xfId="1792"/>
    <cellStyle name="ОбСмета 9" xfId="1793"/>
    <cellStyle name="Обычный" xfId="0" builtinId="0"/>
    <cellStyle name="Обычный 10" xfId="1794"/>
    <cellStyle name="Обычный 100 2" xfId="1795"/>
    <cellStyle name="Обычный 100 3" xfId="1796"/>
    <cellStyle name="Обычный 101 2" xfId="1797"/>
    <cellStyle name="Обычный 101 3" xfId="1798"/>
    <cellStyle name="Обычный 102 2" xfId="1799"/>
    <cellStyle name="Обычный 102 3" xfId="1800"/>
    <cellStyle name="Обычный 103 2" xfId="1801"/>
    <cellStyle name="Обычный 103 3" xfId="1802"/>
    <cellStyle name="Обычный 104 2" xfId="1803"/>
    <cellStyle name="Обычный 104 3" xfId="1804"/>
    <cellStyle name="Обычный 105 2" xfId="1805"/>
    <cellStyle name="Обычный 105 3" xfId="1806"/>
    <cellStyle name="Обычный 105 4" xfId="1807"/>
    <cellStyle name="Обычный 105 5" xfId="1808"/>
    <cellStyle name="Обычный 106 2" xfId="1809"/>
    <cellStyle name="Обычный 106 3" xfId="1810"/>
    <cellStyle name="Обычный 107 2" xfId="1811"/>
    <cellStyle name="Обычный 107 3" xfId="1812"/>
    <cellStyle name="Обычный 108 2" xfId="1813"/>
    <cellStyle name="Обычный 108 3" xfId="1814"/>
    <cellStyle name="Обычный 109 2" xfId="1815"/>
    <cellStyle name="Обычный 109 3" xfId="1816"/>
    <cellStyle name="Обычный 109 4" xfId="1817"/>
    <cellStyle name="Обычный 109 5" xfId="1818"/>
    <cellStyle name="Обычный 109 6" xfId="1819"/>
    <cellStyle name="Обычный 109 7" xfId="1820"/>
    <cellStyle name="Обычный 11" xfId="2948"/>
    <cellStyle name="Обычный 110 2" xfId="1821"/>
    <cellStyle name="Обычный 110 3" xfId="1822"/>
    <cellStyle name="Обычный 111 2" xfId="1823"/>
    <cellStyle name="Обычный 111 3" xfId="1824"/>
    <cellStyle name="Обычный 112 2" xfId="1825"/>
    <cellStyle name="Обычный 112 3" xfId="1826"/>
    <cellStyle name="Обычный 113 2" xfId="1827"/>
    <cellStyle name="Обычный 113 3" xfId="1828"/>
    <cellStyle name="Обычный 115 2" xfId="1829"/>
    <cellStyle name="Обычный 115 3" xfId="1830"/>
    <cellStyle name="Обычный 115 4" xfId="1831"/>
    <cellStyle name="Обычный 116 2" xfId="1832"/>
    <cellStyle name="Обычный 116 3" xfId="1833"/>
    <cellStyle name="Обычный 117 2" xfId="1834"/>
    <cellStyle name="Обычный 118 2" xfId="1835"/>
    <cellStyle name="Обычный 119 2" xfId="1836"/>
    <cellStyle name="Обычный 12" xfId="2949"/>
    <cellStyle name="Обычный 120 2" xfId="1837"/>
    <cellStyle name="Обычный 121 2" xfId="1838"/>
    <cellStyle name="Обычный 13" xfId="2950"/>
    <cellStyle name="Обычный 14" xfId="2951"/>
    <cellStyle name="Обычный 15" xfId="2952"/>
    <cellStyle name="Обычный 16" xfId="2953"/>
    <cellStyle name="Обычный 17" xfId="2954"/>
    <cellStyle name="Обычный 2" xfId="2"/>
    <cellStyle name="Обычный 2 10" xfId="1839"/>
    <cellStyle name="Обычный 2_ЛС№02-01" xfId="1840"/>
    <cellStyle name="Обычный 24 2" xfId="1841"/>
    <cellStyle name="Обычный 24 3" xfId="1842"/>
    <cellStyle name="Обычный 25 2" xfId="1843"/>
    <cellStyle name="Обычный 25 3" xfId="1844"/>
    <cellStyle name="Обычный 25 4" xfId="1845"/>
    <cellStyle name="Обычный 25 5" xfId="1846"/>
    <cellStyle name="Обычный 27 10" xfId="1847"/>
    <cellStyle name="Обычный 27 11" xfId="1848"/>
    <cellStyle name="Обычный 27 12" xfId="1849"/>
    <cellStyle name="Обычный 27 13" xfId="1850"/>
    <cellStyle name="Обычный 27 14" xfId="1851"/>
    <cellStyle name="Обычный 27 15" xfId="1852"/>
    <cellStyle name="Обычный 27 16" xfId="1853"/>
    <cellStyle name="Обычный 27 17" xfId="1854"/>
    <cellStyle name="Обычный 27 2" xfId="1855"/>
    <cellStyle name="Обычный 27 3" xfId="1856"/>
    <cellStyle name="Обычный 27 4" xfId="1857"/>
    <cellStyle name="Обычный 27 5" xfId="1858"/>
    <cellStyle name="Обычный 27 6" xfId="1859"/>
    <cellStyle name="Обычный 27 7" xfId="1860"/>
    <cellStyle name="Обычный 27 8" xfId="1861"/>
    <cellStyle name="Обычный 27 9" xfId="1862"/>
    <cellStyle name="Обычный 29 10" xfId="1863"/>
    <cellStyle name="Обычный 29 11" xfId="1864"/>
    <cellStyle name="Обычный 29 12" xfId="1865"/>
    <cellStyle name="Обычный 29 13" xfId="1866"/>
    <cellStyle name="Обычный 29 14" xfId="1867"/>
    <cellStyle name="Обычный 29 15" xfId="1868"/>
    <cellStyle name="Обычный 29 16" xfId="1869"/>
    <cellStyle name="Обычный 29 17" xfId="1870"/>
    <cellStyle name="Обычный 29 2" xfId="1871"/>
    <cellStyle name="Обычный 29 3" xfId="1872"/>
    <cellStyle name="Обычный 29 4" xfId="1873"/>
    <cellStyle name="Обычный 29 5" xfId="1874"/>
    <cellStyle name="Обычный 29 6" xfId="1875"/>
    <cellStyle name="Обычный 29 7" xfId="1876"/>
    <cellStyle name="Обычный 29 8" xfId="1877"/>
    <cellStyle name="Обычный 29 9" xfId="1878"/>
    <cellStyle name="Обычный 3" xfId="1879"/>
    <cellStyle name="Обычный 3 10" xfId="1880"/>
    <cellStyle name="Обычный 3 11" xfId="1881"/>
    <cellStyle name="Обычный 3 12" xfId="1882"/>
    <cellStyle name="Обычный 3 13" xfId="1883"/>
    <cellStyle name="Обычный 3 14" xfId="1884"/>
    <cellStyle name="Обычный 3 15" xfId="1885"/>
    <cellStyle name="Обычный 3 16" xfId="1886"/>
    <cellStyle name="Обычный 3 17" xfId="1887"/>
    <cellStyle name="Обычный 3 18" xfId="1888"/>
    <cellStyle name="Обычный 3 19" xfId="1889"/>
    <cellStyle name="Обычный 3 2" xfId="1890"/>
    <cellStyle name="Обычный 3 20" xfId="1891"/>
    <cellStyle name="Обычный 3 21" xfId="1892"/>
    <cellStyle name="Обычный 3 22" xfId="1893"/>
    <cellStyle name="Обычный 3 23" xfId="1894"/>
    <cellStyle name="Обычный 3 24" xfId="1895"/>
    <cellStyle name="Обычный 3 25" xfId="1896"/>
    <cellStyle name="Обычный 3 26" xfId="1897"/>
    <cellStyle name="Обычный 3 27" xfId="1898"/>
    <cellStyle name="Обычный 3 28" xfId="1899"/>
    <cellStyle name="Обычный 3 29" xfId="1900"/>
    <cellStyle name="Обычный 3 3" xfId="1901"/>
    <cellStyle name="Обычный 3 30" xfId="1902"/>
    <cellStyle name="Обычный 3 31" xfId="1903"/>
    <cellStyle name="Обычный 3 32" xfId="1904"/>
    <cellStyle name="Обычный 3 4" xfId="1905"/>
    <cellStyle name="Обычный 3 5" xfId="1906"/>
    <cellStyle name="Обычный 3 6" xfId="1907"/>
    <cellStyle name="Обычный 3 7" xfId="1908"/>
    <cellStyle name="Обычный 3 8" xfId="1909"/>
    <cellStyle name="Обычный 3 9" xfId="1910"/>
    <cellStyle name="Обычный 30 10" xfId="1911"/>
    <cellStyle name="Обычный 30 11" xfId="1912"/>
    <cellStyle name="Обычный 30 12" xfId="1913"/>
    <cellStyle name="Обычный 30 13" xfId="1914"/>
    <cellStyle name="Обычный 30 14" xfId="1915"/>
    <cellStyle name="Обычный 30 15" xfId="1916"/>
    <cellStyle name="Обычный 30 2" xfId="1917"/>
    <cellStyle name="Обычный 30 3" xfId="1918"/>
    <cellStyle name="Обычный 30 4" xfId="1919"/>
    <cellStyle name="Обычный 30 5" xfId="1920"/>
    <cellStyle name="Обычный 30 6" xfId="1921"/>
    <cellStyle name="Обычный 30 7" xfId="1922"/>
    <cellStyle name="Обычный 30 8" xfId="1923"/>
    <cellStyle name="Обычный 30 9" xfId="1924"/>
    <cellStyle name="Обычный 31 10" xfId="1925"/>
    <cellStyle name="Обычный 31 11" xfId="1926"/>
    <cellStyle name="Обычный 31 12" xfId="1927"/>
    <cellStyle name="Обычный 31 13" xfId="1928"/>
    <cellStyle name="Обычный 31 2" xfId="1929"/>
    <cellStyle name="Обычный 31 3" xfId="1930"/>
    <cellStyle name="Обычный 31 4" xfId="1931"/>
    <cellStyle name="Обычный 31 5" xfId="1932"/>
    <cellStyle name="Обычный 31 6" xfId="1933"/>
    <cellStyle name="Обычный 31 7" xfId="1934"/>
    <cellStyle name="Обычный 31 8" xfId="1935"/>
    <cellStyle name="Обычный 31 9" xfId="1936"/>
    <cellStyle name="Обычный 32 10" xfId="1937"/>
    <cellStyle name="Обычный 32 11" xfId="1938"/>
    <cellStyle name="Обычный 32 12" xfId="1939"/>
    <cellStyle name="Обычный 32 13" xfId="1940"/>
    <cellStyle name="Обычный 32 2" xfId="1941"/>
    <cellStyle name="Обычный 32 3" xfId="1942"/>
    <cellStyle name="Обычный 32 4" xfId="1943"/>
    <cellStyle name="Обычный 32 5" xfId="1944"/>
    <cellStyle name="Обычный 32 6" xfId="1945"/>
    <cellStyle name="Обычный 32 7" xfId="1946"/>
    <cellStyle name="Обычный 32 8" xfId="1947"/>
    <cellStyle name="Обычный 32 9" xfId="1948"/>
    <cellStyle name="Обычный 34 10" xfId="1949"/>
    <cellStyle name="Обычный 34 2" xfId="1950"/>
    <cellStyle name="Обычный 34 3" xfId="1951"/>
    <cellStyle name="Обычный 34 4" xfId="1952"/>
    <cellStyle name="Обычный 34 5" xfId="1953"/>
    <cellStyle name="Обычный 34 6" xfId="1954"/>
    <cellStyle name="Обычный 34 7" xfId="1955"/>
    <cellStyle name="Обычный 34 8" xfId="1956"/>
    <cellStyle name="Обычный 34 9" xfId="1957"/>
    <cellStyle name="Обычный 4" xfId="1958"/>
    <cellStyle name="Обычный 47 2" xfId="1959"/>
    <cellStyle name="Обычный 47 3" xfId="1960"/>
    <cellStyle name="Обычный 47 4" xfId="1961"/>
    <cellStyle name="Обычный 47 5" xfId="1962"/>
    <cellStyle name="Обычный 48 2" xfId="1963"/>
    <cellStyle name="Обычный 48 3" xfId="1964"/>
    <cellStyle name="Обычный 48 4" xfId="1965"/>
    <cellStyle name="Обычный 48 5" xfId="1966"/>
    <cellStyle name="Обычный 48 6" xfId="1967"/>
    <cellStyle name="Обычный 49 10" xfId="1968"/>
    <cellStyle name="Обычный 49 11" xfId="1969"/>
    <cellStyle name="Обычный 49 12" xfId="1970"/>
    <cellStyle name="Обычный 49 2" xfId="1971"/>
    <cellStyle name="Обычный 49 3" xfId="1972"/>
    <cellStyle name="Обычный 49 4" xfId="1973"/>
    <cellStyle name="Обычный 49 5" xfId="1974"/>
    <cellStyle name="Обычный 49 6" xfId="1975"/>
    <cellStyle name="Обычный 49 7" xfId="1976"/>
    <cellStyle name="Обычный 49 8" xfId="1977"/>
    <cellStyle name="Обычный 49 9" xfId="1978"/>
    <cellStyle name="Обычный 5" xfId="1979"/>
    <cellStyle name="Обычный 50 2" xfId="1980"/>
    <cellStyle name="Обычный 50 3" xfId="1981"/>
    <cellStyle name="Обычный 50 4" xfId="1982"/>
    <cellStyle name="Обычный 50 5" xfId="1983"/>
    <cellStyle name="Обычный 50 6" xfId="1984"/>
    <cellStyle name="Обычный 50 7" xfId="1985"/>
    <cellStyle name="Обычный 51 2" xfId="1986"/>
    <cellStyle name="Обычный 52 2" xfId="1987"/>
    <cellStyle name="Обычный 52 3" xfId="1988"/>
    <cellStyle name="Обычный 52 4" xfId="1989"/>
    <cellStyle name="Обычный 52 5" xfId="1990"/>
    <cellStyle name="Обычный 52 6" xfId="1991"/>
    <cellStyle name="Обычный 52 7" xfId="1992"/>
    <cellStyle name="Обычный 52 8" xfId="1993"/>
    <cellStyle name="Обычный 53 2" xfId="1994"/>
    <cellStyle name="Обычный 53 3" xfId="1995"/>
    <cellStyle name="Обычный 53 4" xfId="1996"/>
    <cellStyle name="Обычный 53 5" xfId="1997"/>
    <cellStyle name="Обычный 53 6" xfId="1998"/>
    <cellStyle name="Обычный 53 7" xfId="1999"/>
    <cellStyle name="Обычный 54 2" xfId="2000"/>
    <cellStyle name="Обычный 54 3" xfId="2001"/>
    <cellStyle name="Обычный 54 4" xfId="2002"/>
    <cellStyle name="Обычный 54 5" xfId="2003"/>
    <cellStyle name="Обычный 54 6" xfId="2004"/>
    <cellStyle name="Обычный 56 2" xfId="2005"/>
    <cellStyle name="Обычный 56 3" xfId="2006"/>
    <cellStyle name="Обычный 56 4" xfId="2007"/>
    <cellStyle name="Обычный 56 5" xfId="2008"/>
    <cellStyle name="Обычный 56 6" xfId="2009"/>
    <cellStyle name="Обычный 57 2" xfId="2010"/>
    <cellStyle name="Обычный 57 3" xfId="2011"/>
    <cellStyle name="Обычный 57 4" xfId="2012"/>
    <cellStyle name="Обычный 57 5" xfId="2013"/>
    <cellStyle name="Обычный 57 6" xfId="2014"/>
    <cellStyle name="Обычный 58 2" xfId="2015"/>
    <cellStyle name="Обычный 58 3" xfId="2016"/>
    <cellStyle name="Обычный 58 4" xfId="2017"/>
    <cellStyle name="Обычный 58 5" xfId="2018"/>
    <cellStyle name="Обычный 58 6" xfId="2019"/>
    <cellStyle name="Обычный 59 2" xfId="2020"/>
    <cellStyle name="Обычный 6" xfId="2021"/>
    <cellStyle name="Обычный 60 2" xfId="2022"/>
    <cellStyle name="Обычный 60 3" xfId="2023"/>
    <cellStyle name="Обычный 60 4" xfId="2024"/>
    <cellStyle name="Обычный 60 5" xfId="2025"/>
    <cellStyle name="Обычный 61 2" xfId="2026"/>
    <cellStyle name="Обычный 61 3" xfId="2027"/>
    <cellStyle name="Обычный 61 4" xfId="2028"/>
    <cellStyle name="Обычный 61 5" xfId="2029"/>
    <cellStyle name="Обычный 61 6" xfId="2030"/>
    <cellStyle name="Обычный 61 7" xfId="2031"/>
    <cellStyle name="Обычный 61 8" xfId="2032"/>
    <cellStyle name="Обычный 61 9" xfId="2033"/>
    <cellStyle name="Обычный 62 10" xfId="2034"/>
    <cellStyle name="Обычный 62 11" xfId="2035"/>
    <cellStyle name="Обычный 62 12" xfId="2036"/>
    <cellStyle name="Обычный 62 13" xfId="2037"/>
    <cellStyle name="Обычный 62 14" xfId="2038"/>
    <cellStyle name="Обычный 62 15" xfId="2039"/>
    <cellStyle name="Обычный 62 16" xfId="2040"/>
    <cellStyle name="Обычный 62 17" xfId="2041"/>
    <cellStyle name="Обычный 62 18" xfId="2042"/>
    <cellStyle name="Обычный 62 19" xfId="2043"/>
    <cellStyle name="Обычный 62 2" xfId="2044"/>
    <cellStyle name="Обычный 62 20" xfId="2045"/>
    <cellStyle name="Обычный 62 21" xfId="2046"/>
    <cellStyle name="Обычный 62 22" xfId="2047"/>
    <cellStyle name="Обычный 62 3" xfId="2048"/>
    <cellStyle name="Обычный 62 4" xfId="2049"/>
    <cellStyle name="Обычный 62 5" xfId="2050"/>
    <cellStyle name="Обычный 62 6" xfId="2051"/>
    <cellStyle name="Обычный 62 7" xfId="2052"/>
    <cellStyle name="Обычный 62 8" xfId="2053"/>
    <cellStyle name="Обычный 62 9" xfId="2054"/>
    <cellStyle name="Обычный 63 10" xfId="2055"/>
    <cellStyle name="Обычный 63 11" xfId="2056"/>
    <cellStyle name="Обычный 63 12" xfId="2057"/>
    <cellStyle name="Обычный 63 13" xfId="2058"/>
    <cellStyle name="Обычный 63 14" xfId="2059"/>
    <cellStyle name="Обычный 63 15" xfId="2060"/>
    <cellStyle name="Обычный 63 16" xfId="2061"/>
    <cellStyle name="Обычный 63 17" xfId="2062"/>
    <cellStyle name="Обычный 63 18" xfId="2063"/>
    <cellStyle name="Обычный 63 19" xfId="2064"/>
    <cellStyle name="Обычный 63 2" xfId="2065"/>
    <cellStyle name="Обычный 63 20" xfId="2066"/>
    <cellStyle name="Обычный 63 21" xfId="2067"/>
    <cellStyle name="Обычный 63 22" xfId="2068"/>
    <cellStyle name="Обычный 63 23" xfId="2069"/>
    <cellStyle name="Обычный 63 24" xfId="2070"/>
    <cellStyle name="Обычный 63 3" xfId="2071"/>
    <cellStyle name="Обычный 63 4" xfId="2072"/>
    <cellStyle name="Обычный 63 5" xfId="2073"/>
    <cellStyle name="Обычный 63 6" xfId="2074"/>
    <cellStyle name="Обычный 63 7" xfId="2075"/>
    <cellStyle name="Обычный 63 8" xfId="2076"/>
    <cellStyle name="Обычный 63 9" xfId="2077"/>
    <cellStyle name="Обычный 64 10" xfId="2078"/>
    <cellStyle name="Обычный 64 11" xfId="2079"/>
    <cellStyle name="Обычный 64 12" xfId="2080"/>
    <cellStyle name="Обычный 64 13" xfId="2081"/>
    <cellStyle name="Обычный 64 2" xfId="2082"/>
    <cellStyle name="Обычный 64 3" xfId="2083"/>
    <cellStyle name="Обычный 64 4" xfId="2084"/>
    <cellStyle name="Обычный 64 5" xfId="2085"/>
    <cellStyle name="Обычный 64 6" xfId="2086"/>
    <cellStyle name="Обычный 64 7" xfId="2087"/>
    <cellStyle name="Обычный 64 8" xfId="2088"/>
    <cellStyle name="Обычный 64 9" xfId="2089"/>
    <cellStyle name="Обычный 65 10" xfId="2090"/>
    <cellStyle name="Обычный 65 11" xfId="2091"/>
    <cellStyle name="Обычный 65 12" xfId="2092"/>
    <cellStyle name="Обычный 65 13" xfId="2093"/>
    <cellStyle name="Обычный 65 14" xfId="2094"/>
    <cellStyle name="Обычный 65 15" xfId="2095"/>
    <cellStyle name="Обычный 65 16" xfId="2096"/>
    <cellStyle name="Обычный 65 17" xfId="2097"/>
    <cellStyle name="Обычный 65 18" xfId="2098"/>
    <cellStyle name="Обычный 65 19" xfId="2099"/>
    <cellStyle name="Обычный 65 2" xfId="2100"/>
    <cellStyle name="Обычный 65 20" xfId="2101"/>
    <cellStyle name="Обычный 65 21" xfId="2102"/>
    <cellStyle name="Обычный 65 3" xfId="2103"/>
    <cellStyle name="Обычный 65 4" xfId="2104"/>
    <cellStyle name="Обычный 65 5" xfId="2105"/>
    <cellStyle name="Обычный 65 6" xfId="2106"/>
    <cellStyle name="Обычный 65 7" xfId="2107"/>
    <cellStyle name="Обычный 65 8" xfId="2108"/>
    <cellStyle name="Обычный 65 9" xfId="2109"/>
    <cellStyle name="Обычный 66 2" xfId="2110"/>
    <cellStyle name="Обычный 66 3" xfId="2111"/>
    <cellStyle name="Обычный 67 10" xfId="2112"/>
    <cellStyle name="Обычный 67 11" xfId="2113"/>
    <cellStyle name="Обычный 67 12" xfId="2114"/>
    <cellStyle name="Обычный 67 13" xfId="2115"/>
    <cellStyle name="Обычный 67 14" xfId="2116"/>
    <cellStyle name="Обычный 67 15" xfId="2117"/>
    <cellStyle name="Обычный 67 16" xfId="2118"/>
    <cellStyle name="Обычный 67 17" xfId="2119"/>
    <cellStyle name="Обычный 67 18" xfId="2120"/>
    <cellStyle name="Обычный 67 19" xfId="2121"/>
    <cellStyle name="Обычный 67 2" xfId="2122"/>
    <cellStyle name="Обычный 67 3" xfId="2123"/>
    <cellStyle name="Обычный 67 4" xfId="2124"/>
    <cellStyle name="Обычный 67 5" xfId="2125"/>
    <cellStyle name="Обычный 67 6" xfId="2126"/>
    <cellStyle name="Обычный 67 7" xfId="2127"/>
    <cellStyle name="Обычный 67 8" xfId="2128"/>
    <cellStyle name="Обычный 67 9" xfId="2129"/>
    <cellStyle name="Обычный 68 2" xfId="2130"/>
    <cellStyle name="Обычный 69 2" xfId="2131"/>
    <cellStyle name="Обычный 69 3" xfId="2132"/>
    <cellStyle name="Обычный 69 4" xfId="2133"/>
    <cellStyle name="Обычный 69 5" xfId="2134"/>
    <cellStyle name="Обычный 7" xfId="2135"/>
    <cellStyle name="Обычный 70 10" xfId="2136"/>
    <cellStyle name="Обычный 70 11" xfId="2137"/>
    <cellStyle name="Обычный 70 12" xfId="2138"/>
    <cellStyle name="Обычный 70 13" xfId="2139"/>
    <cellStyle name="Обычный 70 2" xfId="2140"/>
    <cellStyle name="Обычный 70 3" xfId="2141"/>
    <cellStyle name="Обычный 70 4" xfId="2142"/>
    <cellStyle name="Обычный 70 5" xfId="2143"/>
    <cellStyle name="Обычный 70 6" xfId="2144"/>
    <cellStyle name="Обычный 70 7" xfId="2145"/>
    <cellStyle name="Обычный 70 8" xfId="2146"/>
    <cellStyle name="Обычный 70 9" xfId="2147"/>
    <cellStyle name="Обычный 71 2" xfId="2148"/>
    <cellStyle name="Обычный 71 3" xfId="2149"/>
    <cellStyle name="Обычный 71 4" xfId="2150"/>
    <cellStyle name="Обычный 71 5" xfId="2151"/>
    <cellStyle name="Обычный 71 6" xfId="2152"/>
    <cellStyle name="Обычный 72 10" xfId="2153"/>
    <cellStyle name="Обычный 72 11" xfId="2154"/>
    <cellStyle name="Обычный 72 12" xfId="2155"/>
    <cellStyle name="Обычный 72 13" xfId="2156"/>
    <cellStyle name="Обычный 72 14" xfId="2157"/>
    <cellStyle name="Обычный 72 15" xfId="2158"/>
    <cellStyle name="Обычный 72 16" xfId="2159"/>
    <cellStyle name="Обычный 72 17" xfId="2160"/>
    <cellStyle name="Обычный 72 2" xfId="2161"/>
    <cellStyle name="Обычный 72 3" xfId="2162"/>
    <cellStyle name="Обычный 72 4" xfId="2163"/>
    <cellStyle name="Обычный 72 5" xfId="2164"/>
    <cellStyle name="Обычный 72 6" xfId="2165"/>
    <cellStyle name="Обычный 72 7" xfId="2166"/>
    <cellStyle name="Обычный 72 8" xfId="2167"/>
    <cellStyle name="Обычный 72 9" xfId="2168"/>
    <cellStyle name="Обычный 73 10" xfId="2169"/>
    <cellStyle name="Обычный 73 11" xfId="2170"/>
    <cellStyle name="Обычный 73 2" xfId="2171"/>
    <cellStyle name="Обычный 73 3" xfId="2172"/>
    <cellStyle name="Обычный 73 4" xfId="2173"/>
    <cellStyle name="Обычный 73 5" xfId="2174"/>
    <cellStyle name="Обычный 73 6" xfId="2175"/>
    <cellStyle name="Обычный 73 7" xfId="2176"/>
    <cellStyle name="Обычный 73 8" xfId="2177"/>
    <cellStyle name="Обычный 73 9" xfId="2178"/>
    <cellStyle name="Обычный 74 10" xfId="2179"/>
    <cellStyle name="Обычный 74 11" xfId="2180"/>
    <cellStyle name="Обычный 74 12" xfId="2181"/>
    <cellStyle name="Обычный 74 13" xfId="2182"/>
    <cellStyle name="Обычный 74 2" xfId="2183"/>
    <cellStyle name="Обычный 74 3" xfId="2184"/>
    <cellStyle name="Обычный 74 4" xfId="2185"/>
    <cellStyle name="Обычный 74 5" xfId="2186"/>
    <cellStyle name="Обычный 74 6" xfId="2187"/>
    <cellStyle name="Обычный 74 7" xfId="2188"/>
    <cellStyle name="Обычный 74 8" xfId="2189"/>
    <cellStyle name="Обычный 74 9" xfId="2190"/>
    <cellStyle name="Обычный 75 10" xfId="2191"/>
    <cellStyle name="Обычный 75 2" xfId="2192"/>
    <cellStyle name="Обычный 75 3" xfId="2193"/>
    <cellStyle name="Обычный 75 4" xfId="2194"/>
    <cellStyle name="Обычный 75 5" xfId="2195"/>
    <cellStyle name="Обычный 75 6" xfId="2196"/>
    <cellStyle name="Обычный 75 7" xfId="2197"/>
    <cellStyle name="Обычный 75 8" xfId="2198"/>
    <cellStyle name="Обычный 75 9" xfId="2199"/>
    <cellStyle name="Обычный 76 10" xfId="2200"/>
    <cellStyle name="Обычный 76 2" xfId="2201"/>
    <cellStyle name="Обычный 76 3" xfId="2202"/>
    <cellStyle name="Обычный 76 4" xfId="2203"/>
    <cellStyle name="Обычный 76 5" xfId="2204"/>
    <cellStyle name="Обычный 76 6" xfId="2205"/>
    <cellStyle name="Обычный 76 7" xfId="2206"/>
    <cellStyle name="Обычный 76 8" xfId="2207"/>
    <cellStyle name="Обычный 76 9" xfId="2208"/>
    <cellStyle name="Обычный 77 2" xfId="2209"/>
    <cellStyle name="Обычный 77 3" xfId="2210"/>
    <cellStyle name="Обычный 77 4" xfId="2211"/>
    <cellStyle name="Обычный 77 5" xfId="2212"/>
    <cellStyle name="Обычный 77 6" xfId="2213"/>
    <cellStyle name="Обычный 77 7" xfId="2214"/>
    <cellStyle name="Обычный 77 8" xfId="2215"/>
    <cellStyle name="Обычный 77 9" xfId="2216"/>
    <cellStyle name="Обычный 78 2" xfId="2217"/>
    <cellStyle name="Обычный 78 3" xfId="2218"/>
    <cellStyle name="Обычный 78 4" xfId="2219"/>
    <cellStyle name="Обычный 79 2" xfId="2220"/>
    <cellStyle name="Обычный 79 3" xfId="2221"/>
    <cellStyle name="Обычный 79 4" xfId="2222"/>
    <cellStyle name="Обычный 79 5" xfId="2223"/>
    <cellStyle name="Обычный 79 6" xfId="2224"/>
    <cellStyle name="Обычный 79 7" xfId="2225"/>
    <cellStyle name="Обычный 79 8" xfId="2226"/>
    <cellStyle name="Обычный 8" xfId="2227"/>
    <cellStyle name="Обычный 80 2" xfId="2228"/>
    <cellStyle name="Обычный 80 3" xfId="2229"/>
    <cellStyle name="Обычный 80 4" xfId="2230"/>
    <cellStyle name="Обычный 80 5" xfId="2231"/>
    <cellStyle name="Обычный 80 6" xfId="2232"/>
    <cellStyle name="Обычный 80 7" xfId="2233"/>
    <cellStyle name="Обычный 81 2" xfId="2234"/>
    <cellStyle name="Обычный 81 3" xfId="2235"/>
    <cellStyle name="Обычный 81 4" xfId="2236"/>
    <cellStyle name="Обычный 81 5" xfId="2237"/>
    <cellStyle name="Обычный 81 6" xfId="2238"/>
    <cellStyle name="Обычный 81 7" xfId="2239"/>
    <cellStyle name="Обычный 82 10" xfId="2240"/>
    <cellStyle name="Обычный 82 11" xfId="2241"/>
    <cellStyle name="Обычный 82 12" xfId="2242"/>
    <cellStyle name="Обычный 82 2" xfId="2243"/>
    <cellStyle name="Обычный 82 3" xfId="2244"/>
    <cellStyle name="Обычный 82 4" xfId="2245"/>
    <cellStyle name="Обычный 82 5" xfId="2246"/>
    <cellStyle name="Обычный 82 6" xfId="2247"/>
    <cellStyle name="Обычный 82 7" xfId="2248"/>
    <cellStyle name="Обычный 82 8" xfId="2249"/>
    <cellStyle name="Обычный 82 9" xfId="2250"/>
    <cellStyle name="Обычный 83" xfId="2251"/>
    <cellStyle name="Обычный 83 2" xfId="2252"/>
    <cellStyle name="Обычный 83 3" xfId="2253"/>
    <cellStyle name="Обычный 83 4" xfId="2254"/>
    <cellStyle name="Обычный 83 5" xfId="2255"/>
    <cellStyle name="Обычный 84" xfId="2256"/>
    <cellStyle name="Обычный 84 2" xfId="2257"/>
    <cellStyle name="Обычный 84 3" xfId="2258"/>
    <cellStyle name="Обычный 84 4" xfId="2259"/>
    <cellStyle name="Обычный 85" xfId="2260"/>
    <cellStyle name="Обычный 85 2" xfId="2261"/>
    <cellStyle name="Обычный 85 3" xfId="2262"/>
    <cellStyle name="Обычный 86" xfId="2263"/>
    <cellStyle name="Обычный 86 2" xfId="2264"/>
    <cellStyle name="Обычный 87 2" xfId="2265"/>
    <cellStyle name="Обычный 87 3" xfId="2266"/>
    <cellStyle name="Обычный 87 4" xfId="2267"/>
    <cellStyle name="Обычный 87 5" xfId="2268"/>
    <cellStyle name="Обычный 88 2" xfId="2269"/>
    <cellStyle name="Обычный 88 3" xfId="2270"/>
    <cellStyle name="Обычный 88 4" xfId="2271"/>
    <cellStyle name="Обычный 88 5" xfId="2272"/>
    <cellStyle name="Обычный 88 6" xfId="2273"/>
    <cellStyle name="Обычный 89 2" xfId="2274"/>
    <cellStyle name="Обычный 89 3" xfId="2275"/>
    <cellStyle name="Обычный 89 4" xfId="2276"/>
    <cellStyle name="Обычный 89 5" xfId="2277"/>
    <cellStyle name="Обычный 89 6" xfId="2278"/>
    <cellStyle name="Обычный 9" xfId="2279"/>
    <cellStyle name="Обычный 90 2" xfId="2280"/>
    <cellStyle name="Обычный 90 3" xfId="2281"/>
    <cellStyle name="Обычный 90 4" xfId="2282"/>
    <cellStyle name="Обычный 90 5" xfId="2283"/>
    <cellStyle name="Обычный 90 6" xfId="2284"/>
    <cellStyle name="Обычный 91 2" xfId="2285"/>
    <cellStyle name="Обычный 91 3" xfId="2286"/>
    <cellStyle name="Обычный 91 4" xfId="2287"/>
    <cellStyle name="Обычный 91 5" xfId="2288"/>
    <cellStyle name="Обычный 91 6" xfId="2289"/>
    <cellStyle name="Обычный 91 7" xfId="2290"/>
    <cellStyle name="Обычный 91 8" xfId="2291"/>
    <cellStyle name="Обычный 91 9" xfId="2292"/>
    <cellStyle name="Обычный 92 2" xfId="2293"/>
    <cellStyle name="Обычный 92 3" xfId="2294"/>
    <cellStyle name="Обычный 92 4" xfId="2295"/>
    <cellStyle name="Обычный 92 5" xfId="2296"/>
    <cellStyle name="Обычный 92 6" xfId="2297"/>
    <cellStyle name="Обычный 92 7" xfId="2298"/>
    <cellStyle name="Обычный 92 8" xfId="2299"/>
    <cellStyle name="Обычный 92 9" xfId="2300"/>
    <cellStyle name="Обычный 93 2" xfId="2301"/>
    <cellStyle name="Обычный 93 3" xfId="2302"/>
    <cellStyle name="Обычный 93 4" xfId="2303"/>
    <cellStyle name="Обычный 93 5" xfId="2304"/>
    <cellStyle name="Обычный 93 6" xfId="2305"/>
    <cellStyle name="Обычный 93 7" xfId="2306"/>
    <cellStyle name="Обычный 94 2" xfId="2307"/>
    <cellStyle name="Обычный 94 3" xfId="2308"/>
    <cellStyle name="Обычный 94 4" xfId="2309"/>
    <cellStyle name="Обычный 94 5" xfId="2310"/>
    <cellStyle name="Обычный 94 6" xfId="2311"/>
    <cellStyle name="Обычный 94 7" xfId="2312"/>
    <cellStyle name="Обычный 95 2" xfId="2313"/>
    <cellStyle name="Обычный 95 3" xfId="2314"/>
    <cellStyle name="Обычный 95 4" xfId="2315"/>
    <cellStyle name="Обычный 95 5" xfId="2316"/>
    <cellStyle name="Обычный 95 6" xfId="2317"/>
    <cellStyle name="Обычный 96 2" xfId="2318"/>
    <cellStyle name="Обычный 96 3" xfId="2319"/>
    <cellStyle name="Обычный 97 2" xfId="2320"/>
    <cellStyle name="Обычный 97 3" xfId="2321"/>
    <cellStyle name="Обычный 97 4" xfId="2322"/>
    <cellStyle name="Обычный 98 2" xfId="2323"/>
    <cellStyle name="Обычный 98 3" xfId="2324"/>
    <cellStyle name="Обычный 99 2" xfId="2325"/>
    <cellStyle name="Обычный 99 3" xfId="2326"/>
    <cellStyle name="Параметр" xfId="2327"/>
    <cellStyle name="ПеременныеСметы" xfId="2328"/>
    <cellStyle name="Плохой 10" xfId="2329"/>
    <cellStyle name="Плохой 11" xfId="2330"/>
    <cellStyle name="Плохой 12" xfId="2331"/>
    <cellStyle name="Плохой 13" xfId="2332"/>
    <cellStyle name="Плохой 14" xfId="2333"/>
    <cellStyle name="Плохой 15" xfId="2334"/>
    <cellStyle name="Плохой 16" xfId="2335"/>
    <cellStyle name="Плохой 17" xfId="2336"/>
    <cellStyle name="Плохой 18" xfId="2337"/>
    <cellStyle name="Плохой 19" xfId="2338"/>
    <cellStyle name="Плохой 2" xfId="2339"/>
    <cellStyle name="Плохой 2 10" xfId="2340"/>
    <cellStyle name="Плохой 2 11" xfId="2341"/>
    <cellStyle name="Плохой 2 12" xfId="2342"/>
    <cellStyle name="Плохой 2 13" xfId="2343"/>
    <cellStyle name="Плохой 2 14" xfId="2344"/>
    <cellStyle name="Плохой 2 15" xfId="2345"/>
    <cellStyle name="Плохой 2 16" xfId="2346"/>
    <cellStyle name="Плохой 2 17" xfId="2347"/>
    <cellStyle name="Плохой 2 18" xfId="2348"/>
    <cellStyle name="Плохой 2 19" xfId="2349"/>
    <cellStyle name="Плохой 2 2" xfId="2350"/>
    <cellStyle name="Плохой 2 20" xfId="2351"/>
    <cellStyle name="Плохой 2 21" xfId="2352"/>
    <cellStyle name="Плохой 2 22" xfId="2353"/>
    <cellStyle name="Плохой 2 23" xfId="2354"/>
    <cellStyle name="Плохой 2 24" xfId="2355"/>
    <cellStyle name="Плохой 2 25" xfId="2356"/>
    <cellStyle name="Плохой 2 26" xfId="2357"/>
    <cellStyle name="Плохой 2 27" xfId="2358"/>
    <cellStyle name="Плохой 2 28" xfId="2359"/>
    <cellStyle name="Плохой 2 29" xfId="2360"/>
    <cellStyle name="Плохой 2 3" xfId="2361"/>
    <cellStyle name="Плохой 2 30" xfId="2362"/>
    <cellStyle name="Плохой 2 4" xfId="2363"/>
    <cellStyle name="Плохой 2 5" xfId="2364"/>
    <cellStyle name="Плохой 2 6" xfId="2365"/>
    <cellStyle name="Плохой 2 7" xfId="2366"/>
    <cellStyle name="Плохой 2 8" xfId="2367"/>
    <cellStyle name="Плохой 2 9" xfId="2368"/>
    <cellStyle name="Плохой 20" xfId="2369"/>
    <cellStyle name="Плохой 21" xfId="2370"/>
    <cellStyle name="Плохой 22" xfId="2371"/>
    <cellStyle name="Плохой 23" xfId="2372"/>
    <cellStyle name="Плохой 24" xfId="2373"/>
    <cellStyle name="Плохой 25" xfId="2374"/>
    <cellStyle name="Плохой 26" xfId="2375"/>
    <cellStyle name="Плохой 27" xfId="2376"/>
    <cellStyle name="Плохой 28" xfId="2377"/>
    <cellStyle name="Плохой 29" xfId="2378"/>
    <cellStyle name="Плохой 3" xfId="2379"/>
    <cellStyle name="Плохой 30" xfId="2380"/>
    <cellStyle name="Плохой 31" xfId="2381"/>
    <cellStyle name="Плохой 32" xfId="2382"/>
    <cellStyle name="Плохой 33" xfId="2383"/>
    <cellStyle name="Плохой 34" xfId="2384"/>
    <cellStyle name="Плохой 35" xfId="2385"/>
    <cellStyle name="Плохой 36" xfId="2386"/>
    <cellStyle name="Плохой 4" xfId="2387"/>
    <cellStyle name="Плохой 5" xfId="2388"/>
    <cellStyle name="Плохой 6" xfId="2389"/>
    <cellStyle name="Плохой 7" xfId="2390"/>
    <cellStyle name="Плохой 8" xfId="2391"/>
    <cellStyle name="Плохой 9" xfId="2392"/>
    <cellStyle name="Пояснение 10" xfId="2393"/>
    <cellStyle name="Пояснение 11" xfId="2394"/>
    <cellStyle name="Пояснение 12" xfId="2395"/>
    <cellStyle name="Пояснение 13" xfId="2396"/>
    <cellStyle name="Пояснение 14" xfId="2397"/>
    <cellStyle name="Пояснение 15" xfId="2398"/>
    <cellStyle name="Пояснение 16" xfId="2399"/>
    <cellStyle name="Пояснение 17" xfId="2400"/>
    <cellStyle name="Пояснение 18" xfId="2401"/>
    <cellStyle name="Пояснение 19" xfId="2402"/>
    <cellStyle name="Пояснение 2" xfId="2403"/>
    <cellStyle name="Пояснение 2 10" xfId="2404"/>
    <cellStyle name="Пояснение 2 11" xfId="2405"/>
    <cellStyle name="Пояснение 2 12" xfId="2406"/>
    <cellStyle name="Пояснение 2 13" xfId="2407"/>
    <cellStyle name="Пояснение 2 14" xfId="2408"/>
    <cellStyle name="Пояснение 2 15" xfId="2409"/>
    <cellStyle name="Пояснение 2 16" xfId="2410"/>
    <cellStyle name="Пояснение 2 17" xfId="2411"/>
    <cellStyle name="Пояснение 2 18" xfId="2412"/>
    <cellStyle name="Пояснение 2 19" xfId="2413"/>
    <cellStyle name="Пояснение 2 2" xfId="2414"/>
    <cellStyle name="Пояснение 2 20" xfId="2415"/>
    <cellStyle name="Пояснение 2 21" xfId="2416"/>
    <cellStyle name="Пояснение 2 22" xfId="2417"/>
    <cellStyle name="Пояснение 2 23" xfId="2418"/>
    <cellStyle name="Пояснение 2 24" xfId="2419"/>
    <cellStyle name="Пояснение 2 25" xfId="2420"/>
    <cellStyle name="Пояснение 2 26" xfId="2421"/>
    <cellStyle name="Пояснение 2 27" xfId="2422"/>
    <cellStyle name="Пояснение 2 28" xfId="2423"/>
    <cellStyle name="Пояснение 2 29" xfId="2424"/>
    <cellStyle name="Пояснение 2 3" xfId="2425"/>
    <cellStyle name="Пояснение 2 30" xfId="2426"/>
    <cellStyle name="Пояснение 2 4" xfId="2427"/>
    <cellStyle name="Пояснение 2 5" xfId="2428"/>
    <cellStyle name="Пояснение 2 6" xfId="2429"/>
    <cellStyle name="Пояснение 2 7" xfId="2430"/>
    <cellStyle name="Пояснение 2 8" xfId="2431"/>
    <cellStyle name="Пояснение 2 9" xfId="2432"/>
    <cellStyle name="Пояснение 20" xfId="2433"/>
    <cellStyle name="Пояснение 21" xfId="2434"/>
    <cellStyle name="Пояснение 22" xfId="2435"/>
    <cellStyle name="Пояснение 23" xfId="2436"/>
    <cellStyle name="Пояснение 24" xfId="2437"/>
    <cellStyle name="Пояснение 25" xfId="2438"/>
    <cellStyle name="Пояснение 26" xfId="2439"/>
    <cellStyle name="Пояснение 27" xfId="2440"/>
    <cellStyle name="Пояснение 28" xfId="2441"/>
    <cellStyle name="Пояснение 29" xfId="2442"/>
    <cellStyle name="Пояснение 3" xfId="2443"/>
    <cellStyle name="Пояснение 30" xfId="2444"/>
    <cellStyle name="Пояснение 31" xfId="2445"/>
    <cellStyle name="Пояснение 32" xfId="2446"/>
    <cellStyle name="Пояснение 33" xfId="2447"/>
    <cellStyle name="Пояснение 34" xfId="2448"/>
    <cellStyle name="Пояснение 35" xfId="2449"/>
    <cellStyle name="Пояснение 36" xfId="2450"/>
    <cellStyle name="Пояснение 4" xfId="2451"/>
    <cellStyle name="Пояснение 5" xfId="2452"/>
    <cellStyle name="Пояснение 6" xfId="2453"/>
    <cellStyle name="Пояснение 7" xfId="2454"/>
    <cellStyle name="Пояснение 8" xfId="2455"/>
    <cellStyle name="Пояснение 9" xfId="2456"/>
    <cellStyle name="Примечание 10" xfId="2457"/>
    <cellStyle name="Примечание 11" xfId="2458"/>
    <cellStyle name="Примечание 12" xfId="2459"/>
    <cellStyle name="Примечание 13" xfId="2460"/>
    <cellStyle name="Примечание 14" xfId="2461"/>
    <cellStyle name="Примечание 15" xfId="2462"/>
    <cellStyle name="Примечание 16" xfId="2463"/>
    <cellStyle name="Примечание 17" xfId="2464"/>
    <cellStyle name="Примечание 18" xfId="2465"/>
    <cellStyle name="Примечание 19" xfId="2466"/>
    <cellStyle name="Примечание 2" xfId="2467"/>
    <cellStyle name="Примечание 2 10" xfId="2468"/>
    <cellStyle name="Примечание 2 11" xfId="2469"/>
    <cellStyle name="Примечание 2 12" xfId="2470"/>
    <cellStyle name="Примечание 2 13" xfId="2471"/>
    <cellStyle name="Примечание 2 14" xfId="2472"/>
    <cellStyle name="Примечание 2 15" xfId="2473"/>
    <cellStyle name="Примечание 2 16" xfId="2474"/>
    <cellStyle name="Примечание 2 17" xfId="2475"/>
    <cellStyle name="Примечание 2 18" xfId="2476"/>
    <cellStyle name="Примечание 2 19" xfId="2477"/>
    <cellStyle name="Примечание 2 2" xfId="2478"/>
    <cellStyle name="Примечание 2 20" xfId="2479"/>
    <cellStyle name="Примечание 2 21" xfId="2480"/>
    <cellStyle name="Примечание 2 22" xfId="2481"/>
    <cellStyle name="Примечание 2 23" xfId="2482"/>
    <cellStyle name="Примечание 2 24" xfId="2483"/>
    <cellStyle name="Примечание 2 25" xfId="2484"/>
    <cellStyle name="Примечание 2 26" xfId="2485"/>
    <cellStyle name="Примечание 2 27" xfId="2486"/>
    <cellStyle name="Примечание 2 28" xfId="2487"/>
    <cellStyle name="Примечание 2 29" xfId="2488"/>
    <cellStyle name="Примечание 2 3" xfId="2489"/>
    <cellStyle name="Примечание 2 30" xfId="2490"/>
    <cellStyle name="Примечание 2 4" xfId="2491"/>
    <cellStyle name="Примечание 2 5" xfId="2492"/>
    <cellStyle name="Примечание 2 6" xfId="2493"/>
    <cellStyle name="Примечание 2 7" xfId="2494"/>
    <cellStyle name="Примечание 2 8" xfId="2495"/>
    <cellStyle name="Примечание 2 9" xfId="2496"/>
    <cellStyle name="Примечание 20" xfId="2497"/>
    <cellStyle name="Примечание 21" xfId="2498"/>
    <cellStyle name="Примечание 22" xfId="2499"/>
    <cellStyle name="Примечание 23" xfId="2500"/>
    <cellStyle name="Примечание 24" xfId="2501"/>
    <cellStyle name="Примечание 25" xfId="2502"/>
    <cellStyle name="Примечание 26" xfId="2503"/>
    <cellStyle name="Примечание 27" xfId="2504"/>
    <cellStyle name="Примечание 28" xfId="2505"/>
    <cellStyle name="Примечание 29" xfId="2506"/>
    <cellStyle name="Примечание 3" xfId="2507"/>
    <cellStyle name="Примечание 30" xfId="2508"/>
    <cellStyle name="Примечание 31" xfId="2509"/>
    <cellStyle name="Примечание 32" xfId="2510"/>
    <cellStyle name="Примечание 33" xfId="2511"/>
    <cellStyle name="Примечание 34" xfId="2512"/>
    <cellStyle name="Примечание 35" xfId="2513"/>
    <cellStyle name="Примечание 36" xfId="2514"/>
    <cellStyle name="Примечание 4" xfId="2515"/>
    <cellStyle name="Примечание 5" xfId="2516"/>
    <cellStyle name="Примечание 6" xfId="2517"/>
    <cellStyle name="Примечание 7" xfId="2518"/>
    <cellStyle name="Примечание 8" xfId="2519"/>
    <cellStyle name="Примечание 9" xfId="2520"/>
    <cellStyle name="Процентный 2" xfId="2521"/>
    <cellStyle name="РесСмета" xfId="2522"/>
    <cellStyle name="СводВедРес" xfId="2523"/>
    <cellStyle name="СводВедРес 10" xfId="2524"/>
    <cellStyle name="СводВедРес 11" xfId="2525"/>
    <cellStyle name="СводВедРес 12" xfId="2526"/>
    <cellStyle name="СводВедРес 13" xfId="2527"/>
    <cellStyle name="СводВедРес 14" xfId="2528"/>
    <cellStyle name="СводВедРес 15" xfId="2529"/>
    <cellStyle name="СводВедРес 16" xfId="2530"/>
    <cellStyle name="СводВедРес 17" xfId="2531"/>
    <cellStyle name="СводВедРес 18" xfId="2532"/>
    <cellStyle name="СводВедРес 19" xfId="2533"/>
    <cellStyle name="СводВедРес 2" xfId="2534"/>
    <cellStyle name="СводВедРес 20" xfId="2535"/>
    <cellStyle name="СводВедРес 21" xfId="2536"/>
    <cellStyle name="СводВедРес 22" xfId="2537"/>
    <cellStyle name="СводВедРес 23" xfId="2538"/>
    <cellStyle name="СводВедРес 24" xfId="2539"/>
    <cellStyle name="СводВедРес 25" xfId="2540"/>
    <cellStyle name="СводВедРес 26" xfId="2541"/>
    <cellStyle name="СводВедРес 27" xfId="2542"/>
    <cellStyle name="СводВедРес 28" xfId="2543"/>
    <cellStyle name="СводВедРес 29" xfId="2544"/>
    <cellStyle name="СводВедРес 3" xfId="2545"/>
    <cellStyle name="СводВедРес 30" xfId="2546"/>
    <cellStyle name="СводВедРес 31" xfId="2547"/>
    <cellStyle name="СводВедРес 32" xfId="2548"/>
    <cellStyle name="СводВедРес 33" xfId="2549"/>
    <cellStyle name="СводВедРес 34" xfId="2550"/>
    <cellStyle name="СводВедРес 35" xfId="2551"/>
    <cellStyle name="СводВедРес 36" xfId="2552"/>
    <cellStyle name="СводВедРес 37" xfId="2553"/>
    <cellStyle name="СводВедРес 38" xfId="2554"/>
    <cellStyle name="СводВедРес 39" xfId="2555"/>
    <cellStyle name="СводВедРес 4" xfId="2556"/>
    <cellStyle name="СводВедРес 40" xfId="2557"/>
    <cellStyle name="СводВедРес 41" xfId="2558"/>
    <cellStyle name="СводВедРес 42" xfId="2559"/>
    <cellStyle name="СводВедРес 43" xfId="2560"/>
    <cellStyle name="СводВедРес 44" xfId="2561"/>
    <cellStyle name="СводВедРес 45" xfId="2562"/>
    <cellStyle name="СводВедРес 46" xfId="2563"/>
    <cellStyle name="СводВедРес 47" xfId="2564"/>
    <cellStyle name="СводВедРес 48" xfId="2565"/>
    <cellStyle name="СводВедРес 49" xfId="2566"/>
    <cellStyle name="СводВедРес 5" xfId="2567"/>
    <cellStyle name="СводВедРес 50" xfId="2568"/>
    <cellStyle name="СводВедРес 51" xfId="2569"/>
    <cellStyle name="СводВедРес 52" xfId="2570"/>
    <cellStyle name="СводВедРес 53" xfId="2571"/>
    <cellStyle name="СводВедРес 54" xfId="2572"/>
    <cellStyle name="СводВедРес 55" xfId="2573"/>
    <cellStyle name="СводВедРес 56" xfId="2574"/>
    <cellStyle name="СводВедРес 57" xfId="2575"/>
    <cellStyle name="СводВедРес 58" xfId="2576"/>
    <cellStyle name="СводВедРес 59" xfId="2577"/>
    <cellStyle name="СводВедРес 6" xfId="2578"/>
    <cellStyle name="СводВедРес 60" xfId="2579"/>
    <cellStyle name="СводВедРес 61" xfId="2580"/>
    <cellStyle name="СводВедРес 62" xfId="2581"/>
    <cellStyle name="СводВедРес 63" xfId="2582"/>
    <cellStyle name="СводВедРес 64" xfId="2583"/>
    <cellStyle name="СводВедРес 65" xfId="2584"/>
    <cellStyle name="СводВедРес 66" xfId="2585"/>
    <cellStyle name="СводВедРес 67" xfId="2586"/>
    <cellStyle name="СводВедРес 68" xfId="2587"/>
    <cellStyle name="СводВедРес 69" xfId="2588"/>
    <cellStyle name="СводВедРес 7" xfId="2589"/>
    <cellStyle name="СводВедРес 70" xfId="2590"/>
    <cellStyle name="СводВедРес 71" xfId="2591"/>
    <cellStyle name="СводВедРес 72" xfId="2592"/>
    <cellStyle name="СводВедРес 73" xfId="2593"/>
    <cellStyle name="СводВедРес 74" xfId="2594"/>
    <cellStyle name="СводВедРес 75" xfId="2595"/>
    <cellStyle name="СводВедРес 76" xfId="2596"/>
    <cellStyle name="СводВедРес 8" xfId="2597"/>
    <cellStyle name="СводВедРес 9" xfId="2598"/>
    <cellStyle name="СводкаСтоимРаб" xfId="2599"/>
    <cellStyle name="СводРасч" xfId="2600"/>
    <cellStyle name="СводРасч 10" xfId="2601"/>
    <cellStyle name="СводРасч 11" xfId="2602"/>
    <cellStyle name="СводРасч 12" xfId="2603"/>
    <cellStyle name="СводРасч 13" xfId="2604"/>
    <cellStyle name="СводРасч 14" xfId="2605"/>
    <cellStyle name="СводРасч 15" xfId="2606"/>
    <cellStyle name="СводРасч 16" xfId="2607"/>
    <cellStyle name="СводРасч 17" xfId="2608"/>
    <cellStyle name="СводРасч 18" xfId="2609"/>
    <cellStyle name="СводРасч 19" xfId="2610"/>
    <cellStyle name="СводРасч 2" xfId="2611"/>
    <cellStyle name="СводРасч 20" xfId="2612"/>
    <cellStyle name="СводРасч 21" xfId="2613"/>
    <cellStyle name="СводРасч 22" xfId="2614"/>
    <cellStyle name="СводРасч 23" xfId="2615"/>
    <cellStyle name="СводРасч 24" xfId="2616"/>
    <cellStyle name="СводРасч 25" xfId="2617"/>
    <cellStyle name="СводРасч 26" xfId="2618"/>
    <cellStyle name="СводРасч 27" xfId="2619"/>
    <cellStyle name="СводРасч 28" xfId="2620"/>
    <cellStyle name="СводРасч 29" xfId="2621"/>
    <cellStyle name="СводРасч 3" xfId="2622"/>
    <cellStyle name="СводРасч 30" xfId="2623"/>
    <cellStyle name="СводРасч 31" xfId="2624"/>
    <cellStyle name="СводРасч 32" xfId="2625"/>
    <cellStyle name="СводРасч 33" xfId="2626"/>
    <cellStyle name="СводРасч 34" xfId="2627"/>
    <cellStyle name="СводРасч 35" xfId="2628"/>
    <cellStyle name="СводРасч 36" xfId="2629"/>
    <cellStyle name="СводРасч 37" xfId="2630"/>
    <cellStyle name="СводРасч 38" xfId="2631"/>
    <cellStyle name="СводРасч 39" xfId="2632"/>
    <cellStyle name="СводРасч 4" xfId="2633"/>
    <cellStyle name="СводРасч 40" xfId="2634"/>
    <cellStyle name="СводРасч 41" xfId="2635"/>
    <cellStyle name="СводРасч 42" xfId="2636"/>
    <cellStyle name="СводРасч 43" xfId="2637"/>
    <cellStyle name="СводРасч 44" xfId="2638"/>
    <cellStyle name="СводРасч 45" xfId="2639"/>
    <cellStyle name="СводРасч 46" xfId="2640"/>
    <cellStyle name="СводРасч 47" xfId="2641"/>
    <cellStyle name="СводРасч 48" xfId="2642"/>
    <cellStyle name="СводРасч 49" xfId="2643"/>
    <cellStyle name="СводРасч 5" xfId="2644"/>
    <cellStyle name="СводРасч 50" xfId="2645"/>
    <cellStyle name="СводРасч 51" xfId="2646"/>
    <cellStyle name="СводРасч 52" xfId="2647"/>
    <cellStyle name="СводРасч 53" xfId="2648"/>
    <cellStyle name="СводРасч 54" xfId="2649"/>
    <cellStyle name="СводРасч 55" xfId="2650"/>
    <cellStyle name="СводРасч 56" xfId="2651"/>
    <cellStyle name="СводРасч 57" xfId="2652"/>
    <cellStyle name="СводРасч 58" xfId="2653"/>
    <cellStyle name="СводРасч 59" xfId="2654"/>
    <cellStyle name="СводРасч 6" xfId="2655"/>
    <cellStyle name="СводРасч 60" xfId="2656"/>
    <cellStyle name="СводРасч 61" xfId="2657"/>
    <cellStyle name="СводРасч 62" xfId="2658"/>
    <cellStyle name="СводРасч 63" xfId="2659"/>
    <cellStyle name="СводРасч 64" xfId="2660"/>
    <cellStyle name="СводРасч 65" xfId="2661"/>
    <cellStyle name="СводРасч 66" xfId="2662"/>
    <cellStyle name="СводРасч 67" xfId="2663"/>
    <cellStyle name="СводРасч 68" xfId="2664"/>
    <cellStyle name="СводРасч 69" xfId="2665"/>
    <cellStyle name="СводРасч 7" xfId="2666"/>
    <cellStyle name="СводРасч 70" xfId="2667"/>
    <cellStyle name="СводРасч 71" xfId="2668"/>
    <cellStyle name="СводРасч 72" xfId="2669"/>
    <cellStyle name="СводРасч 73" xfId="2670"/>
    <cellStyle name="СводРасч 74" xfId="2671"/>
    <cellStyle name="СводРасч 75" xfId="2672"/>
    <cellStyle name="СводРасч 76" xfId="2673"/>
    <cellStyle name="СводРасч 8" xfId="2674"/>
    <cellStyle name="СводРасч 9" xfId="2675"/>
    <cellStyle name="Связанная ячейка 10" xfId="2676"/>
    <cellStyle name="Связанная ячейка 11" xfId="2677"/>
    <cellStyle name="Связанная ячейка 12" xfId="2678"/>
    <cellStyle name="Связанная ячейка 13" xfId="2679"/>
    <cellStyle name="Связанная ячейка 14" xfId="2680"/>
    <cellStyle name="Связанная ячейка 15" xfId="2681"/>
    <cellStyle name="Связанная ячейка 16" xfId="2682"/>
    <cellStyle name="Связанная ячейка 17" xfId="2683"/>
    <cellStyle name="Связанная ячейка 18" xfId="2684"/>
    <cellStyle name="Связанная ячейка 19" xfId="2685"/>
    <cellStyle name="Связанная ячейка 2" xfId="2686"/>
    <cellStyle name="Связанная ячейка 2 10" xfId="2687"/>
    <cellStyle name="Связанная ячейка 2 11" xfId="2688"/>
    <cellStyle name="Связанная ячейка 2 12" xfId="2689"/>
    <cellStyle name="Связанная ячейка 2 13" xfId="2690"/>
    <cellStyle name="Связанная ячейка 2 14" xfId="2691"/>
    <cellStyle name="Связанная ячейка 2 15" xfId="2692"/>
    <cellStyle name="Связанная ячейка 2 16" xfId="2693"/>
    <cellStyle name="Связанная ячейка 2 17" xfId="2694"/>
    <cellStyle name="Связанная ячейка 2 18" xfId="2695"/>
    <cellStyle name="Связанная ячейка 2 19" xfId="2696"/>
    <cellStyle name="Связанная ячейка 2 2" xfId="2697"/>
    <cellStyle name="Связанная ячейка 2 20" xfId="2698"/>
    <cellStyle name="Связанная ячейка 2 21" xfId="2699"/>
    <cellStyle name="Связанная ячейка 2 22" xfId="2700"/>
    <cellStyle name="Связанная ячейка 2 23" xfId="2701"/>
    <cellStyle name="Связанная ячейка 2 24" xfId="2702"/>
    <cellStyle name="Связанная ячейка 2 25" xfId="2703"/>
    <cellStyle name="Связанная ячейка 2 26" xfId="2704"/>
    <cellStyle name="Связанная ячейка 2 27" xfId="2705"/>
    <cellStyle name="Связанная ячейка 2 28" xfId="2706"/>
    <cellStyle name="Связанная ячейка 2 29" xfId="2707"/>
    <cellStyle name="Связанная ячейка 2 3" xfId="2708"/>
    <cellStyle name="Связанная ячейка 2 30" xfId="2709"/>
    <cellStyle name="Связанная ячейка 2 4" xfId="2710"/>
    <cellStyle name="Связанная ячейка 2 5" xfId="2711"/>
    <cellStyle name="Связанная ячейка 2 6" xfId="2712"/>
    <cellStyle name="Связанная ячейка 2 7" xfId="2713"/>
    <cellStyle name="Связанная ячейка 2 8" xfId="2714"/>
    <cellStyle name="Связанная ячейка 2 9" xfId="2715"/>
    <cellStyle name="Связанная ячейка 20" xfId="2716"/>
    <cellStyle name="Связанная ячейка 21" xfId="2717"/>
    <cellStyle name="Связанная ячейка 22" xfId="2718"/>
    <cellStyle name="Связанная ячейка 23" xfId="2719"/>
    <cellStyle name="Связанная ячейка 24" xfId="2720"/>
    <cellStyle name="Связанная ячейка 25" xfId="2721"/>
    <cellStyle name="Связанная ячейка 26" xfId="2722"/>
    <cellStyle name="Связанная ячейка 27" xfId="2723"/>
    <cellStyle name="Связанная ячейка 28" xfId="2724"/>
    <cellStyle name="Связанная ячейка 29" xfId="2725"/>
    <cellStyle name="Связанная ячейка 3" xfId="2726"/>
    <cellStyle name="Связанная ячейка 30" xfId="2727"/>
    <cellStyle name="Связанная ячейка 31" xfId="2728"/>
    <cellStyle name="Связанная ячейка 32" xfId="2729"/>
    <cellStyle name="Связанная ячейка 33" xfId="2730"/>
    <cellStyle name="Связанная ячейка 34" xfId="2731"/>
    <cellStyle name="Связанная ячейка 35" xfId="2732"/>
    <cellStyle name="Связанная ячейка 36" xfId="2733"/>
    <cellStyle name="Связанная ячейка 4" xfId="2734"/>
    <cellStyle name="Связанная ячейка 5" xfId="2735"/>
    <cellStyle name="Связанная ячейка 6" xfId="2736"/>
    <cellStyle name="Связанная ячейка 7" xfId="2737"/>
    <cellStyle name="Связанная ячейка 8" xfId="2738"/>
    <cellStyle name="Связанная ячейка 9" xfId="2739"/>
    <cellStyle name="Текст предупреждения 10" xfId="2740"/>
    <cellStyle name="Текст предупреждения 11" xfId="2741"/>
    <cellStyle name="Текст предупреждения 12" xfId="2742"/>
    <cellStyle name="Текст предупреждения 13" xfId="2743"/>
    <cellStyle name="Текст предупреждения 14" xfId="2744"/>
    <cellStyle name="Текст предупреждения 15" xfId="2745"/>
    <cellStyle name="Текст предупреждения 16" xfId="2746"/>
    <cellStyle name="Текст предупреждения 17" xfId="2747"/>
    <cellStyle name="Текст предупреждения 18" xfId="2748"/>
    <cellStyle name="Текст предупреждения 19" xfId="2749"/>
    <cellStyle name="Текст предупреждения 2" xfId="2750"/>
    <cellStyle name="Текст предупреждения 2 10" xfId="2751"/>
    <cellStyle name="Текст предупреждения 2 11" xfId="2752"/>
    <cellStyle name="Текст предупреждения 2 12" xfId="2753"/>
    <cellStyle name="Текст предупреждения 2 13" xfId="2754"/>
    <cellStyle name="Текст предупреждения 2 14" xfId="2755"/>
    <cellStyle name="Текст предупреждения 2 15" xfId="2756"/>
    <cellStyle name="Текст предупреждения 2 16" xfId="2757"/>
    <cellStyle name="Текст предупреждения 2 17" xfId="2758"/>
    <cellStyle name="Текст предупреждения 2 18" xfId="2759"/>
    <cellStyle name="Текст предупреждения 2 19" xfId="2760"/>
    <cellStyle name="Текст предупреждения 2 2" xfId="2761"/>
    <cellStyle name="Текст предупреждения 2 20" xfId="2762"/>
    <cellStyle name="Текст предупреждения 2 21" xfId="2763"/>
    <cellStyle name="Текст предупреждения 2 22" xfId="2764"/>
    <cellStyle name="Текст предупреждения 2 23" xfId="2765"/>
    <cellStyle name="Текст предупреждения 2 24" xfId="2766"/>
    <cellStyle name="Текст предупреждения 2 25" xfId="2767"/>
    <cellStyle name="Текст предупреждения 2 26" xfId="2768"/>
    <cellStyle name="Текст предупреждения 2 27" xfId="2769"/>
    <cellStyle name="Текст предупреждения 2 28" xfId="2770"/>
    <cellStyle name="Текст предупреждения 2 29" xfId="2771"/>
    <cellStyle name="Текст предупреждения 2 3" xfId="2772"/>
    <cellStyle name="Текст предупреждения 2 30" xfId="2773"/>
    <cellStyle name="Текст предупреждения 2 4" xfId="2774"/>
    <cellStyle name="Текст предупреждения 2 5" xfId="2775"/>
    <cellStyle name="Текст предупреждения 2 6" xfId="2776"/>
    <cellStyle name="Текст предупреждения 2 7" xfId="2777"/>
    <cellStyle name="Текст предупреждения 2 8" xfId="2778"/>
    <cellStyle name="Текст предупреждения 2 9" xfId="2779"/>
    <cellStyle name="Текст предупреждения 20" xfId="2780"/>
    <cellStyle name="Текст предупреждения 21" xfId="2781"/>
    <cellStyle name="Текст предупреждения 22" xfId="2782"/>
    <cellStyle name="Текст предупреждения 23" xfId="2783"/>
    <cellStyle name="Текст предупреждения 24" xfId="2784"/>
    <cellStyle name="Текст предупреждения 25" xfId="2785"/>
    <cellStyle name="Текст предупреждения 26" xfId="2786"/>
    <cellStyle name="Текст предупреждения 27" xfId="2787"/>
    <cellStyle name="Текст предупреждения 28" xfId="2788"/>
    <cellStyle name="Текст предупреждения 29" xfId="2789"/>
    <cellStyle name="Текст предупреждения 3" xfId="2790"/>
    <cellStyle name="Текст предупреждения 30" xfId="2791"/>
    <cellStyle name="Текст предупреждения 31" xfId="2792"/>
    <cellStyle name="Текст предупреждения 32" xfId="2793"/>
    <cellStyle name="Текст предупреждения 33" xfId="2794"/>
    <cellStyle name="Текст предупреждения 34" xfId="2795"/>
    <cellStyle name="Текст предупреждения 35" xfId="2796"/>
    <cellStyle name="Текст предупреждения 36" xfId="2797"/>
    <cellStyle name="Текст предупреждения 4" xfId="2798"/>
    <cellStyle name="Текст предупреждения 5" xfId="2799"/>
    <cellStyle name="Текст предупреждения 6" xfId="2800"/>
    <cellStyle name="Текст предупреждения 7" xfId="2801"/>
    <cellStyle name="Текст предупреждения 8" xfId="2802"/>
    <cellStyle name="Текст предупреждения 9" xfId="2803"/>
    <cellStyle name="Титул" xfId="2804"/>
    <cellStyle name="Финансовый 2" xfId="2805"/>
    <cellStyle name="Хвост" xfId="2806"/>
    <cellStyle name="Хороший 10" xfId="2807"/>
    <cellStyle name="Хороший 11" xfId="2808"/>
    <cellStyle name="Хороший 12" xfId="2809"/>
    <cellStyle name="Хороший 13" xfId="2810"/>
    <cellStyle name="Хороший 14" xfId="2811"/>
    <cellStyle name="Хороший 15" xfId="2812"/>
    <cellStyle name="Хороший 16" xfId="2813"/>
    <cellStyle name="Хороший 17" xfId="2814"/>
    <cellStyle name="Хороший 18" xfId="2815"/>
    <cellStyle name="Хороший 19" xfId="2816"/>
    <cellStyle name="Хороший 2" xfId="2817"/>
    <cellStyle name="Хороший 2 10" xfId="2818"/>
    <cellStyle name="Хороший 2 11" xfId="2819"/>
    <cellStyle name="Хороший 2 12" xfId="2820"/>
    <cellStyle name="Хороший 2 13" xfId="2821"/>
    <cellStyle name="Хороший 2 14" xfId="2822"/>
    <cellStyle name="Хороший 2 15" xfId="2823"/>
    <cellStyle name="Хороший 2 16" xfId="2824"/>
    <cellStyle name="Хороший 2 17" xfId="2825"/>
    <cellStyle name="Хороший 2 18" xfId="2826"/>
    <cellStyle name="Хороший 2 19" xfId="2827"/>
    <cellStyle name="Хороший 2 2" xfId="2828"/>
    <cellStyle name="Хороший 2 20" xfId="2829"/>
    <cellStyle name="Хороший 2 21" xfId="2830"/>
    <cellStyle name="Хороший 2 22" xfId="2831"/>
    <cellStyle name="Хороший 2 23" xfId="2832"/>
    <cellStyle name="Хороший 2 24" xfId="2833"/>
    <cellStyle name="Хороший 2 25" xfId="2834"/>
    <cellStyle name="Хороший 2 26" xfId="2835"/>
    <cellStyle name="Хороший 2 27" xfId="2836"/>
    <cellStyle name="Хороший 2 28" xfId="2837"/>
    <cellStyle name="Хороший 2 29" xfId="2838"/>
    <cellStyle name="Хороший 2 3" xfId="2839"/>
    <cellStyle name="Хороший 2 30" xfId="2840"/>
    <cellStyle name="Хороший 2 4" xfId="2841"/>
    <cellStyle name="Хороший 2 5" xfId="2842"/>
    <cellStyle name="Хороший 2 6" xfId="2843"/>
    <cellStyle name="Хороший 2 7" xfId="2844"/>
    <cellStyle name="Хороший 2 8" xfId="2845"/>
    <cellStyle name="Хороший 2 9" xfId="2846"/>
    <cellStyle name="Хороший 20" xfId="2847"/>
    <cellStyle name="Хороший 21" xfId="2848"/>
    <cellStyle name="Хороший 22" xfId="2849"/>
    <cellStyle name="Хороший 23" xfId="2850"/>
    <cellStyle name="Хороший 24" xfId="2851"/>
    <cellStyle name="Хороший 25" xfId="2852"/>
    <cellStyle name="Хороший 26" xfId="2853"/>
    <cellStyle name="Хороший 27" xfId="2854"/>
    <cellStyle name="Хороший 28" xfId="2855"/>
    <cellStyle name="Хороший 29" xfId="2856"/>
    <cellStyle name="Хороший 3" xfId="2857"/>
    <cellStyle name="Хороший 30" xfId="2858"/>
    <cellStyle name="Хороший 31" xfId="2859"/>
    <cellStyle name="Хороший 32" xfId="2860"/>
    <cellStyle name="Хороший 33" xfId="2861"/>
    <cellStyle name="Хороший 34" xfId="2862"/>
    <cellStyle name="Хороший 35" xfId="2863"/>
    <cellStyle name="Хороший 36" xfId="2864"/>
    <cellStyle name="Хороший 4" xfId="2865"/>
    <cellStyle name="Хороший 5" xfId="2866"/>
    <cellStyle name="Хороший 6" xfId="2867"/>
    <cellStyle name="Хороший 7" xfId="2868"/>
    <cellStyle name="Хороший 8" xfId="2869"/>
    <cellStyle name="Хороший 9" xfId="2870"/>
    <cellStyle name="Ценник" xfId="2871"/>
    <cellStyle name="Ценник 10" xfId="2872"/>
    <cellStyle name="Ценник 11" xfId="2873"/>
    <cellStyle name="Ценник 12" xfId="2874"/>
    <cellStyle name="Ценник 13" xfId="2875"/>
    <cellStyle name="Ценник 14" xfId="2876"/>
    <cellStyle name="Ценник 15" xfId="2877"/>
    <cellStyle name="Ценник 16" xfId="2878"/>
    <cellStyle name="Ценник 17" xfId="2879"/>
    <cellStyle name="Ценник 18" xfId="2880"/>
    <cellStyle name="Ценник 19" xfId="2881"/>
    <cellStyle name="Ценник 2" xfId="2882"/>
    <cellStyle name="Ценник 20" xfId="2883"/>
    <cellStyle name="Ценник 21" xfId="2884"/>
    <cellStyle name="Ценник 22" xfId="2885"/>
    <cellStyle name="Ценник 23" xfId="2886"/>
    <cellStyle name="Ценник 24" xfId="2887"/>
    <cellStyle name="Ценник 25" xfId="2888"/>
    <cellStyle name="Ценник 26" xfId="2889"/>
    <cellStyle name="Ценник 27" xfId="2890"/>
    <cellStyle name="Ценник 28" xfId="2891"/>
    <cellStyle name="Ценник 29" xfId="2892"/>
    <cellStyle name="Ценник 3" xfId="2893"/>
    <cellStyle name="Ценник 30" xfId="2894"/>
    <cellStyle name="Ценник 31" xfId="2895"/>
    <cellStyle name="Ценник 32" xfId="2896"/>
    <cellStyle name="Ценник 33" xfId="2897"/>
    <cellStyle name="Ценник 34" xfId="2898"/>
    <cellStyle name="Ценник 35" xfId="2899"/>
    <cellStyle name="Ценник 36" xfId="2900"/>
    <cellStyle name="Ценник 37" xfId="2901"/>
    <cellStyle name="Ценник 38" xfId="2902"/>
    <cellStyle name="Ценник 39" xfId="2903"/>
    <cellStyle name="Ценник 4" xfId="2904"/>
    <cellStyle name="Ценник 40" xfId="2905"/>
    <cellStyle name="Ценник 41" xfId="2906"/>
    <cellStyle name="Ценник 42" xfId="2907"/>
    <cellStyle name="Ценник 43" xfId="2908"/>
    <cellStyle name="Ценник 44" xfId="2909"/>
    <cellStyle name="Ценник 45" xfId="2910"/>
    <cellStyle name="Ценник 46" xfId="2911"/>
    <cellStyle name="Ценник 47" xfId="2912"/>
    <cellStyle name="Ценник 48" xfId="2913"/>
    <cellStyle name="Ценник 49" xfId="2914"/>
    <cellStyle name="Ценник 5" xfId="2915"/>
    <cellStyle name="Ценник 50" xfId="2916"/>
    <cellStyle name="Ценник 51" xfId="2917"/>
    <cellStyle name="Ценник 52" xfId="2918"/>
    <cellStyle name="Ценник 53" xfId="2919"/>
    <cellStyle name="Ценник 54" xfId="2920"/>
    <cellStyle name="Ценник 55" xfId="2921"/>
    <cellStyle name="Ценник 56" xfId="2922"/>
    <cellStyle name="Ценник 57" xfId="2923"/>
    <cellStyle name="Ценник 58" xfId="2924"/>
    <cellStyle name="Ценник 59" xfId="2925"/>
    <cellStyle name="Ценник 6" xfId="2926"/>
    <cellStyle name="Ценник 60" xfId="2927"/>
    <cellStyle name="Ценник 61" xfId="2928"/>
    <cellStyle name="Ценник 62" xfId="2929"/>
    <cellStyle name="Ценник 63" xfId="2930"/>
    <cellStyle name="Ценник 64" xfId="2931"/>
    <cellStyle name="Ценник 65" xfId="2932"/>
    <cellStyle name="Ценник 66" xfId="2933"/>
    <cellStyle name="Ценник 67" xfId="2934"/>
    <cellStyle name="Ценник 68" xfId="2935"/>
    <cellStyle name="Ценник 69" xfId="2936"/>
    <cellStyle name="Ценник 7" xfId="2937"/>
    <cellStyle name="Ценник 70" xfId="2938"/>
    <cellStyle name="Ценник 71" xfId="2939"/>
    <cellStyle name="Ценник 72" xfId="2940"/>
    <cellStyle name="Ценник 73" xfId="2941"/>
    <cellStyle name="Ценник 74" xfId="2942"/>
    <cellStyle name="Ценник 75" xfId="2943"/>
    <cellStyle name="Ценник 76" xfId="2944"/>
    <cellStyle name="Ценник 8" xfId="2945"/>
    <cellStyle name="Ценник 9" xfId="2946"/>
    <cellStyle name="Экспертиза" xfId="29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Suslovskaya.OV\AppData\Local\Microsoft\Windows\INetCache\Content.Outlook\WCWUKFE0\&#1057;&#1057;&#1056;_&#1055;&#1057;%20&#1058;&#1086;&#1084;&#1072;&#1088;&#1086;&#1074;&#1082;&#1072;_&#1041;&#1051;-633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2017"/>
      <sheetName val="ССР 2000"/>
      <sheetName val="01-01"/>
      <sheetName val="02-01"/>
      <sheetName val="09-01"/>
      <sheetName val="командировочные"/>
    </sheetNames>
    <sheetDataSet>
      <sheetData sheetId="0" refreshError="1"/>
      <sheetData sheetId="1" refreshError="1"/>
      <sheetData sheetId="2" refreshError="1"/>
      <sheetData sheetId="3" refreshError="1">
        <row r="46">
          <cell r="F46">
            <v>0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showOutlineSymbols="0" showWhiteSpace="0" zoomScale="70" zoomScaleNormal="70" zoomScaleSheetLayoutView="70" workbookViewId="0">
      <selection activeCell="I17" sqref="I17"/>
    </sheetView>
  </sheetViews>
  <sheetFormatPr defaultRowHeight="15.75" x14ac:dyDescent="0.25"/>
  <cols>
    <col min="1" max="1" width="22.125" style="32" customWidth="1"/>
    <col min="2" max="2" width="33" style="32" bestFit="1" customWidth="1"/>
    <col min="3" max="3" width="60" style="32" bestFit="1" customWidth="1"/>
    <col min="4" max="5" width="15" style="32" hidden="1" customWidth="1"/>
    <col min="6" max="6" width="15" style="32" bestFit="1" customWidth="1"/>
    <col min="7" max="16384" width="9" style="32"/>
  </cols>
  <sheetData>
    <row r="1" spans="1:6" x14ac:dyDescent="0.25">
      <c r="A1" s="31" t="s">
        <v>620</v>
      </c>
      <c r="B1" s="31"/>
      <c r="C1" s="31"/>
      <c r="D1" s="31"/>
      <c r="E1" s="31"/>
      <c r="F1" s="31"/>
    </row>
    <row r="2" spans="1:6" x14ac:dyDescent="0.25">
      <c r="A2" s="33"/>
      <c r="B2" s="33" t="s">
        <v>6</v>
      </c>
      <c r="C2" s="34" t="s">
        <v>212</v>
      </c>
      <c r="D2" s="34"/>
      <c r="E2" s="34"/>
      <c r="F2" s="35"/>
    </row>
    <row r="3" spans="1:6" x14ac:dyDescent="0.25">
      <c r="A3" s="36"/>
      <c r="B3" s="36"/>
      <c r="C3" s="36" t="s">
        <v>7</v>
      </c>
      <c r="E3" s="36"/>
      <c r="F3" s="37"/>
    </row>
    <row r="4" spans="1:6" x14ac:dyDescent="0.25">
      <c r="A4" s="33"/>
      <c r="B4" s="33" t="s">
        <v>8</v>
      </c>
      <c r="C4" s="33"/>
      <c r="D4" s="33"/>
      <c r="E4" s="33"/>
      <c r="F4" s="35"/>
    </row>
    <row r="5" spans="1:6" x14ac:dyDescent="0.25">
      <c r="A5" s="33"/>
      <c r="B5" s="33"/>
      <c r="C5" s="33"/>
      <c r="D5" s="33"/>
      <c r="E5" s="33"/>
      <c r="F5" s="35"/>
    </row>
    <row r="6" spans="1:6" x14ac:dyDescent="0.25">
      <c r="A6" s="33"/>
      <c r="B6" s="33" t="s">
        <v>39</v>
      </c>
      <c r="C6" s="428">
        <f>C26</f>
        <v>509.34251999999998</v>
      </c>
      <c r="D6" s="33"/>
      <c r="E6" s="33"/>
      <c r="F6" s="35"/>
    </row>
    <row r="7" spans="1:6" s="44" customFormat="1" x14ac:dyDescent="0.25">
      <c r="A7" s="35"/>
      <c r="B7" s="35"/>
      <c r="C7" s="35"/>
      <c r="D7" s="35"/>
      <c r="E7" s="35"/>
      <c r="F7" s="35"/>
    </row>
    <row r="8" spans="1:6" x14ac:dyDescent="0.25">
      <c r="A8" s="36"/>
      <c r="B8" s="36"/>
      <c r="C8" s="36"/>
      <c r="E8" s="36"/>
      <c r="F8" s="37"/>
    </row>
    <row r="9" spans="1:6" x14ac:dyDescent="0.25">
      <c r="A9" s="33"/>
      <c r="B9" s="33"/>
      <c r="C9" s="33"/>
      <c r="D9" s="33"/>
      <c r="E9" s="33"/>
      <c r="F9" s="35"/>
    </row>
    <row r="10" spans="1:6" x14ac:dyDescent="0.25">
      <c r="A10" s="33"/>
      <c r="B10" s="33" t="s">
        <v>10</v>
      </c>
      <c r="C10" s="33"/>
      <c r="D10" s="33"/>
      <c r="E10" s="33"/>
      <c r="F10" s="35"/>
    </row>
    <row r="11" spans="1:6" x14ac:dyDescent="0.25">
      <c r="A11" s="33"/>
      <c r="B11" s="33"/>
      <c r="C11" s="33"/>
      <c r="D11" s="33"/>
      <c r="E11" s="33"/>
      <c r="F11" s="35"/>
    </row>
    <row r="12" spans="1:6" x14ac:dyDescent="0.25">
      <c r="A12" s="39"/>
      <c r="B12" s="39"/>
      <c r="C12" s="39" t="s">
        <v>38</v>
      </c>
      <c r="E12" s="39"/>
      <c r="F12" s="40"/>
    </row>
    <row r="13" spans="1:6" x14ac:dyDescent="0.25">
      <c r="A13" s="33"/>
      <c r="B13" s="33"/>
      <c r="C13" s="33"/>
      <c r="D13" s="33"/>
      <c r="E13" s="33"/>
      <c r="F13" s="35"/>
    </row>
    <row r="14" spans="1:6" ht="119.25" customHeight="1" x14ac:dyDescent="0.25">
      <c r="A14" s="33"/>
      <c r="B14" s="364" t="s">
        <v>621</v>
      </c>
      <c r="C14" s="364"/>
      <c r="D14" s="364"/>
      <c r="E14" s="364"/>
      <c r="F14" s="35"/>
    </row>
    <row r="15" spans="1:6" x14ac:dyDescent="0.25">
      <c r="A15" s="36"/>
      <c r="B15" s="36"/>
      <c r="C15" s="36" t="s">
        <v>178</v>
      </c>
      <c r="E15" s="36"/>
      <c r="F15" s="37"/>
    </row>
    <row r="16" spans="1:6" x14ac:dyDescent="0.25">
      <c r="A16" s="33"/>
      <c r="B16" s="33"/>
      <c r="C16" s="33"/>
      <c r="D16" s="33"/>
      <c r="E16" s="33"/>
      <c r="F16" s="33"/>
    </row>
    <row r="17" spans="1:6" x14ac:dyDescent="0.25">
      <c r="A17" s="33"/>
      <c r="B17" s="33"/>
      <c r="C17" s="33"/>
      <c r="D17" s="33" t="s">
        <v>41</v>
      </c>
      <c r="E17" s="33"/>
      <c r="F17" s="33"/>
    </row>
    <row r="18" spans="1:6" x14ac:dyDescent="0.25">
      <c r="A18" s="22" t="s">
        <v>11</v>
      </c>
      <c r="B18" s="22" t="s">
        <v>37</v>
      </c>
      <c r="C18" s="22" t="s">
        <v>36</v>
      </c>
      <c r="D18" s="22" t="s">
        <v>40</v>
      </c>
      <c r="E18" s="22" t="s">
        <v>42</v>
      </c>
      <c r="F18" s="33"/>
    </row>
    <row r="19" spans="1:6" x14ac:dyDescent="0.25">
      <c r="A19" s="22">
        <v>1</v>
      </c>
      <c r="B19" s="22">
        <v>2</v>
      </c>
      <c r="C19" s="22">
        <v>3</v>
      </c>
      <c r="D19" s="22">
        <v>4</v>
      </c>
      <c r="E19" s="22">
        <v>5</v>
      </c>
      <c r="F19" s="33"/>
    </row>
    <row r="20" spans="1:6" x14ac:dyDescent="0.25">
      <c r="A20" s="22">
        <v>1</v>
      </c>
      <c r="B20" s="41" t="s">
        <v>35</v>
      </c>
      <c r="C20" s="114"/>
      <c r="D20" s="43" t="s">
        <v>183</v>
      </c>
      <c r="E20" s="43" t="s">
        <v>183</v>
      </c>
      <c r="F20" s="33"/>
    </row>
    <row r="21" spans="1:6" x14ac:dyDescent="0.25">
      <c r="A21" s="22">
        <v>1.1000000000000001</v>
      </c>
      <c r="B21" s="41" t="s">
        <v>34</v>
      </c>
      <c r="C21" s="114">
        <f>'ССР 3 кв 2022'!D96+'ССР 3 кв 2022'!E96</f>
        <v>153.41143790800004</v>
      </c>
      <c r="D21" s="43" t="s">
        <v>183</v>
      </c>
      <c r="E21" s="43" t="s">
        <v>183</v>
      </c>
      <c r="F21" s="33"/>
    </row>
    <row r="22" spans="1:6" x14ac:dyDescent="0.25">
      <c r="A22" s="22">
        <v>1.2</v>
      </c>
      <c r="B22" s="41" t="s">
        <v>33</v>
      </c>
      <c r="C22" s="114">
        <f>'ССР 3 кв 2022'!F96</f>
        <v>136.48117999999999</v>
      </c>
      <c r="D22" s="43" t="s">
        <v>183</v>
      </c>
      <c r="E22" s="43" t="s">
        <v>183</v>
      </c>
      <c r="F22" s="33"/>
    </row>
    <row r="23" spans="1:6" x14ac:dyDescent="0.25">
      <c r="A23" s="22">
        <v>1.3</v>
      </c>
      <c r="B23" s="41" t="s">
        <v>32</v>
      </c>
      <c r="C23" s="114">
        <f>'ССР 3 кв 2022'!G96</f>
        <v>122.41354171481545</v>
      </c>
      <c r="D23" s="43" t="s">
        <v>183</v>
      </c>
      <c r="E23" s="43" t="s">
        <v>183</v>
      </c>
      <c r="F23" s="33"/>
    </row>
    <row r="24" spans="1:6" ht="31.5" x14ac:dyDescent="0.25">
      <c r="A24" s="22">
        <v>2</v>
      </c>
      <c r="B24" s="41" t="s">
        <v>279</v>
      </c>
      <c r="C24" s="115">
        <f>C21+C22+C23</f>
        <v>412.30615962281547</v>
      </c>
      <c r="D24" s="22"/>
      <c r="E24" s="22"/>
      <c r="F24" s="33"/>
    </row>
    <row r="25" spans="1:6" ht="71.25" customHeight="1" x14ac:dyDescent="0.25">
      <c r="A25" s="22">
        <v>2.1</v>
      </c>
      <c r="B25" s="41" t="s">
        <v>31</v>
      </c>
      <c r="C25" s="115">
        <f>C24*0.2</f>
        <v>82.461231924563094</v>
      </c>
      <c r="D25" s="22"/>
      <c r="E25" s="22"/>
      <c r="F25" s="33"/>
    </row>
    <row r="26" spans="1:6" ht="30" x14ac:dyDescent="0.25">
      <c r="A26" s="22">
        <v>3</v>
      </c>
      <c r="B26" s="116" t="s">
        <v>173</v>
      </c>
      <c r="C26" s="114">
        <f>ROUND(((C24+C25)*(1+0.0589170681014/2)+0.00001),5)</f>
        <v>509.34251999999998</v>
      </c>
      <c r="D26" s="43" t="s">
        <v>183</v>
      </c>
      <c r="E26" s="43" t="s">
        <v>183</v>
      </c>
      <c r="F26" s="33"/>
    </row>
    <row r="27" spans="1:6" x14ac:dyDescent="0.25">
      <c r="A27" s="33"/>
      <c r="B27" s="33"/>
      <c r="C27" s="33"/>
      <c r="D27" s="33"/>
      <c r="E27" s="33"/>
      <c r="F27" s="33"/>
    </row>
    <row r="28" spans="1:6" x14ac:dyDescent="0.25">
      <c r="B28" s="32" t="s">
        <v>43</v>
      </c>
    </row>
    <row r="29" spans="1:6" x14ac:dyDescent="0.25">
      <c r="B29" s="32" t="s">
        <v>180</v>
      </c>
    </row>
    <row r="30" spans="1:6" ht="35.25" customHeight="1" x14ac:dyDescent="0.25">
      <c r="B30" s="363" t="s">
        <v>181</v>
      </c>
      <c r="C30" s="363"/>
      <c r="D30" s="363"/>
      <c r="E30" s="363"/>
      <c r="F30" s="363"/>
    </row>
    <row r="31" spans="1:6" s="42" customFormat="1" ht="32.25" customHeight="1" x14ac:dyDescent="0.2">
      <c r="B31" s="363" t="s">
        <v>179</v>
      </c>
      <c r="C31" s="363"/>
      <c r="D31" s="363"/>
      <c r="E31" s="363"/>
      <c r="F31" s="363"/>
    </row>
  </sheetData>
  <mergeCells count="3">
    <mergeCell ref="B31:F31"/>
    <mergeCell ref="B30:F30"/>
    <mergeCell ref="B14:E14"/>
  </mergeCells>
  <pageMargins left="0.25" right="0.25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autoPageBreaks="0" fitToPage="1"/>
  </sheetPr>
  <dimension ref="A1:I112"/>
  <sheetViews>
    <sheetView view="pageBreakPreview" zoomScaleNormal="100" zoomScaleSheetLayoutView="100" workbookViewId="0">
      <selection activeCell="E26" sqref="E26"/>
    </sheetView>
  </sheetViews>
  <sheetFormatPr defaultRowHeight="12.75" x14ac:dyDescent="0.2"/>
  <cols>
    <col min="1" max="1" width="4.625" style="48" customWidth="1"/>
    <col min="2" max="2" width="22.375" style="48" customWidth="1"/>
    <col min="3" max="3" width="35.25" style="48" customWidth="1"/>
    <col min="4" max="8" width="14.625" style="71" customWidth="1"/>
    <col min="9" max="9" width="16" style="48" customWidth="1"/>
    <col min="10" max="16384" width="9" style="48"/>
  </cols>
  <sheetData>
    <row r="1" spans="1:8" x14ac:dyDescent="0.2">
      <c r="A1" s="59"/>
      <c r="D1" s="60"/>
      <c r="E1" s="60"/>
      <c r="F1" s="60"/>
      <c r="G1" s="60"/>
      <c r="H1" s="61"/>
    </row>
    <row r="2" spans="1:8" ht="15.75" x14ac:dyDescent="0.2">
      <c r="B2" s="33" t="s">
        <v>6</v>
      </c>
      <c r="C2" s="34" t="s">
        <v>212</v>
      </c>
      <c r="D2" s="34"/>
      <c r="E2" s="34"/>
      <c r="F2" s="34"/>
      <c r="G2" s="34"/>
      <c r="H2" s="61"/>
    </row>
    <row r="3" spans="1:8" ht="15.75" x14ac:dyDescent="0.2">
      <c r="B3" s="36"/>
      <c r="C3" s="36"/>
      <c r="D3" s="36" t="s">
        <v>7</v>
      </c>
      <c r="E3" s="36"/>
      <c r="F3" s="36"/>
      <c r="G3" s="36"/>
      <c r="H3" s="61"/>
    </row>
    <row r="4" spans="1:8" ht="15.75" x14ac:dyDescent="0.2">
      <c r="B4" s="33" t="s">
        <v>8</v>
      </c>
      <c r="C4" s="33"/>
      <c r="D4" s="33"/>
      <c r="E4" s="33"/>
      <c r="F4" s="33"/>
      <c r="G4" s="33"/>
      <c r="H4" s="61"/>
    </row>
    <row r="5" spans="1:8" x14ac:dyDescent="0.2">
      <c r="C5" s="62"/>
      <c r="D5" s="60"/>
      <c r="E5" s="63"/>
      <c r="F5" s="64"/>
      <c r="G5" s="63"/>
      <c r="H5" s="61"/>
    </row>
    <row r="6" spans="1:8" ht="15.75" x14ac:dyDescent="0.2">
      <c r="B6" s="33" t="s">
        <v>9</v>
      </c>
      <c r="C6" s="38" t="s">
        <v>183</v>
      </c>
      <c r="D6" s="33"/>
      <c r="E6" s="33"/>
      <c r="F6" s="33"/>
      <c r="G6" s="33"/>
      <c r="H6" s="61"/>
    </row>
    <row r="7" spans="1:8" x14ac:dyDescent="0.2">
      <c r="C7" s="104"/>
      <c r="D7" s="101"/>
      <c r="E7" s="102"/>
      <c r="F7" s="103"/>
      <c r="G7" s="102"/>
      <c r="H7" s="61"/>
    </row>
    <row r="8" spans="1:8" x14ac:dyDescent="0.2">
      <c r="D8" s="60"/>
      <c r="E8" s="63"/>
      <c r="F8" s="64"/>
      <c r="G8" s="63"/>
      <c r="H8" s="61"/>
    </row>
    <row r="9" spans="1:8" ht="15.75" x14ac:dyDescent="0.2">
      <c r="B9" s="33" t="s">
        <v>10</v>
      </c>
      <c r="C9" s="65"/>
      <c r="D9" s="66"/>
      <c r="E9" s="67"/>
      <c r="F9" s="67"/>
      <c r="G9" s="61"/>
      <c r="H9" s="61"/>
    </row>
    <row r="10" spans="1:8" ht="15.75" x14ac:dyDescent="0.2">
      <c r="B10" s="33"/>
      <c r="C10" s="65"/>
      <c r="D10" s="66"/>
      <c r="E10" s="67"/>
      <c r="F10" s="67"/>
      <c r="G10" s="61"/>
      <c r="H10" s="61"/>
    </row>
    <row r="11" spans="1:8" ht="15.75" x14ac:dyDescent="0.2">
      <c r="B11" s="33"/>
      <c r="C11" s="39"/>
      <c r="D11" s="39" t="s">
        <v>165</v>
      </c>
      <c r="E11" s="39"/>
      <c r="F11" s="67"/>
      <c r="G11" s="61"/>
      <c r="H11" s="61"/>
    </row>
    <row r="12" spans="1:8" ht="15.75" x14ac:dyDescent="0.2">
      <c r="B12" s="33"/>
      <c r="C12" s="65"/>
      <c r="D12" s="66"/>
      <c r="E12" s="67"/>
      <c r="F12" s="67"/>
      <c r="G12" s="61"/>
      <c r="H12" s="61"/>
    </row>
    <row r="13" spans="1:8" ht="60" customHeight="1" x14ac:dyDescent="0.2">
      <c r="B13" s="33"/>
      <c r="C13" s="364" t="s">
        <v>621</v>
      </c>
      <c r="D13" s="364"/>
      <c r="E13" s="364"/>
      <c r="F13" s="364"/>
      <c r="G13" s="364"/>
      <c r="H13" s="61"/>
    </row>
    <row r="14" spans="1:8" x14ac:dyDescent="0.2">
      <c r="B14" s="68"/>
      <c r="C14" s="69"/>
      <c r="D14" s="60" t="s">
        <v>201</v>
      </c>
      <c r="E14" s="61"/>
      <c r="F14" s="365"/>
      <c r="G14" s="365"/>
      <c r="H14" s="365"/>
    </row>
    <row r="15" spans="1:8" ht="27.75" customHeight="1" x14ac:dyDescent="0.2">
      <c r="A15" s="72"/>
      <c r="B15" s="74" t="s">
        <v>367</v>
      </c>
      <c r="C15" s="69"/>
      <c r="D15" s="73"/>
      <c r="E15" s="60"/>
      <c r="F15" s="60"/>
      <c r="G15" s="60"/>
      <c r="H15" s="60"/>
    </row>
    <row r="16" spans="1:8" x14ac:dyDescent="0.2">
      <c r="A16" s="72"/>
      <c r="B16" s="70"/>
      <c r="C16" s="69"/>
      <c r="D16" s="60"/>
      <c r="E16" s="60"/>
      <c r="F16" s="60"/>
      <c r="G16" s="60"/>
      <c r="H16" s="60"/>
    </row>
    <row r="17" spans="1:8" x14ac:dyDescent="0.2">
      <c r="A17" s="367" t="s">
        <v>214</v>
      </c>
      <c r="B17" s="366" t="s">
        <v>215</v>
      </c>
      <c r="C17" s="367" t="s">
        <v>216</v>
      </c>
      <c r="D17" s="368" t="s">
        <v>14</v>
      </c>
      <c r="E17" s="368"/>
      <c r="F17" s="368"/>
      <c r="G17" s="368"/>
      <c r="H17" s="369" t="s">
        <v>217</v>
      </c>
    </row>
    <row r="18" spans="1:8" x14ac:dyDescent="0.2">
      <c r="A18" s="367"/>
      <c r="B18" s="366"/>
      <c r="C18" s="367"/>
      <c r="D18" s="369" t="s">
        <v>218</v>
      </c>
      <c r="E18" s="369" t="s">
        <v>19</v>
      </c>
      <c r="F18" s="369" t="s">
        <v>219</v>
      </c>
      <c r="G18" s="369" t="s">
        <v>220</v>
      </c>
      <c r="H18" s="369"/>
    </row>
    <row r="19" spans="1:8" x14ac:dyDescent="0.2">
      <c r="A19" s="367"/>
      <c r="B19" s="366"/>
      <c r="C19" s="367"/>
      <c r="D19" s="369"/>
      <c r="E19" s="369"/>
      <c r="F19" s="369"/>
      <c r="G19" s="369"/>
      <c r="H19" s="369"/>
    </row>
    <row r="20" spans="1:8" x14ac:dyDescent="0.2">
      <c r="A20" s="367"/>
      <c r="B20" s="366"/>
      <c r="C20" s="367"/>
      <c r="D20" s="369"/>
      <c r="E20" s="369"/>
      <c r="F20" s="369"/>
      <c r="G20" s="369"/>
      <c r="H20" s="369"/>
    </row>
    <row r="21" spans="1:8" x14ac:dyDescent="0.2">
      <c r="A21" s="75">
        <v>1</v>
      </c>
      <c r="B21" s="75">
        <v>2</v>
      </c>
      <c r="C21" s="75">
        <v>3</v>
      </c>
      <c r="D21" s="75">
        <v>4</v>
      </c>
      <c r="E21" s="75">
        <v>5</v>
      </c>
      <c r="F21" s="75">
        <v>6</v>
      </c>
      <c r="G21" s="75">
        <v>7</v>
      </c>
      <c r="H21" s="75">
        <v>8</v>
      </c>
    </row>
    <row r="22" spans="1:8" ht="19.7" hidden="1" customHeight="1" x14ac:dyDescent="0.2">
      <c r="A22" s="372" t="s">
        <v>221</v>
      </c>
      <c r="B22" s="373"/>
      <c r="C22" s="373"/>
      <c r="D22" s="373"/>
      <c r="E22" s="373"/>
      <c r="F22" s="373"/>
      <c r="G22" s="373"/>
      <c r="H22" s="373"/>
    </row>
    <row r="23" spans="1:8" ht="25.5" hidden="1" x14ac:dyDescent="0.2">
      <c r="A23" s="76">
        <v>1</v>
      </c>
      <c r="B23" s="77" t="s">
        <v>222</v>
      </c>
      <c r="C23" s="77" t="s">
        <v>223</v>
      </c>
      <c r="D23" s="78"/>
      <c r="E23" s="78"/>
      <c r="F23" s="78"/>
      <c r="G23" s="78"/>
      <c r="H23" s="78">
        <f>SUM(D23:G23)</f>
        <v>0</v>
      </c>
    </row>
    <row r="24" spans="1:8" ht="25.5" hidden="1" x14ac:dyDescent="0.2">
      <c r="A24" s="76"/>
      <c r="B24" s="77"/>
      <c r="C24" s="77" t="s">
        <v>224</v>
      </c>
      <c r="D24" s="78">
        <f>SUM(D23:D23)</f>
        <v>0</v>
      </c>
      <c r="E24" s="78">
        <f>SUM(E23:E23)</f>
        <v>0</v>
      </c>
      <c r="F24" s="78">
        <f>SUM(F23:F23)</f>
        <v>0</v>
      </c>
      <c r="G24" s="78">
        <f>SUM(G23:G23)</f>
        <v>0</v>
      </c>
      <c r="H24" s="78">
        <f>SUM(D24:G24)</f>
        <v>0</v>
      </c>
    </row>
    <row r="25" spans="1:8" ht="19.7" customHeight="1" x14ac:dyDescent="0.2">
      <c r="A25" s="370" t="s">
        <v>225</v>
      </c>
      <c r="B25" s="371"/>
      <c r="C25" s="371"/>
      <c r="D25" s="371"/>
      <c r="E25" s="371"/>
      <c r="F25" s="371"/>
      <c r="G25" s="371"/>
      <c r="H25" s="371"/>
    </row>
    <row r="26" spans="1:8" ht="25.5" x14ac:dyDescent="0.2">
      <c r="A26" s="76">
        <v>1</v>
      </c>
      <c r="B26" s="77" t="s">
        <v>226</v>
      </c>
      <c r="C26" s="77" t="s">
        <v>227</v>
      </c>
      <c r="D26" s="78">
        <f>'ОСР 02-01'!D19</f>
        <v>2.931</v>
      </c>
      <c r="E26" s="78">
        <f>'ОСР 02-01'!E19</f>
        <v>136.92500000000001</v>
      </c>
      <c r="F26" s="78">
        <f>'ОСР 02-01'!F19</f>
        <v>132.506</v>
      </c>
      <c r="G26" s="78">
        <f>'ОСР 02-01'!G19</f>
        <v>45.542999999999999</v>
      </c>
      <c r="H26" s="78">
        <f>SUM(D26:G26)</f>
        <v>317.90500000000003</v>
      </c>
    </row>
    <row r="27" spans="1:8" ht="12" hidden="1" customHeight="1" x14ac:dyDescent="0.2">
      <c r="A27" s="76"/>
      <c r="B27" s="77"/>
      <c r="C27" s="79" t="s">
        <v>228</v>
      </c>
      <c r="D27" s="80"/>
      <c r="E27" s="80"/>
      <c r="F27" s="80">
        <f>'[1]02-01'!F46</f>
        <v>0</v>
      </c>
      <c r="G27" s="80"/>
      <c r="H27" s="80">
        <f>F27</f>
        <v>0</v>
      </c>
    </row>
    <row r="28" spans="1:8" hidden="1" x14ac:dyDescent="0.2">
      <c r="A28" s="76"/>
      <c r="B28" s="77"/>
      <c r="C28" s="77"/>
      <c r="D28" s="78"/>
      <c r="E28" s="78"/>
      <c r="F28" s="78"/>
      <c r="G28" s="78"/>
      <c r="H28" s="78"/>
    </row>
    <row r="29" spans="1:8" hidden="1" x14ac:dyDescent="0.2">
      <c r="A29" s="76"/>
      <c r="B29" s="77"/>
      <c r="C29" s="77"/>
      <c r="D29" s="78"/>
      <c r="E29" s="78"/>
      <c r="F29" s="78"/>
      <c r="G29" s="78"/>
      <c r="H29" s="78"/>
    </row>
    <row r="30" spans="1:8" hidden="1" x14ac:dyDescent="0.2">
      <c r="A30" s="76"/>
      <c r="B30" s="77"/>
      <c r="C30" s="77"/>
      <c r="D30" s="78"/>
      <c r="E30" s="78"/>
      <c r="F30" s="78"/>
      <c r="G30" s="78"/>
      <c r="H30" s="78"/>
    </row>
    <row r="31" spans="1:8" hidden="1" x14ac:dyDescent="0.2">
      <c r="A31" s="76"/>
      <c r="B31" s="77"/>
      <c r="C31" s="77"/>
      <c r="D31" s="78"/>
      <c r="E31" s="78"/>
      <c r="F31" s="78"/>
      <c r="G31" s="78"/>
      <c r="H31" s="78"/>
    </row>
    <row r="32" spans="1:8" hidden="1" x14ac:dyDescent="0.2">
      <c r="A32" s="76"/>
      <c r="B32" s="77"/>
      <c r="C32" s="79"/>
      <c r="D32" s="80"/>
      <c r="E32" s="80"/>
      <c r="F32" s="80"/>
      <c r="G32" s="80"/>
      <c r="H32" s="80"/>
    </row>
    <row r="33" spans="1:8" hidden="1" x14ac:dyDescent="0.2">
      <c r="A33" s="76"/>
      <c r="B33" s="77"/>
      <c r="C33" s="77"/>
      <c r="D33" s="78"/>
      <c r="E33" s="78"/>
      <c r="F33" s="78"/>
      <c r="G33" s="78"/>
      <c r="H33" s="78"/>
    </row>
    <row r="34" spans="1:8" hidden="1" x14ac:dyDescent="0.2">
      <c r="A34" s="76"/>
      <c r="B34" s="77"/>
      <c r="C34" s="77"/>
      <c r="D34" s="78"/>
      <c r="E34" s="78"/>
      <c r="F34" s="78"/>
      <c r="G34" s="78"/>
      <c r="H34" s="78"/>
    </row>
    <row r="35" spans="1:8" ht="25.5" x14ac:dyDescent="0.2">
      <c r="A35" s="76"/>
      <c r="B35" s="77"/>
      <c r="C35" s="77" t="s">
        <v>229</v>
      </c>
      <c r="D35" s="78">
        <f>D26</f>
        <v>2.931</v>
      </c>
      <c r="E35" s="78">
        <f>E26</f>
        <v>136.92500000000001</v>
      </c>
      <c r="F35" s="78">
        <f>F26</f>
        <v>132.506</v>
      </c>
      <c r="G35" s="78">
        <f>G26</f>
        <v>45.542999999999999</v>
      </c>
      <c r="H35" s="78">
        <f>SUM(D35:G35)</f>
        <v>317.90500000000003</v>
      </c>
    </row>
    <row r="36" spans="1:8" ht="19.7" hidden="1" customHeight="1" x14ac:dyDescent="0.2">
      <c r="A36" s="370" t="s">
        <v>230</v>
      </c>
      <c r="B36" s="371"/>
      <c r="C36" s="371"/>
      <c r="D36" s="371"/>
      <c r="E36" s="371"/>
      <c r="F36" s="371"/>
      <c r="G36" s="371"/>
      <c r="H36" s="371"/>
    </row>
    <row r="37" spans="1:8" hidden="1" x14ac:dyDescent="0.2">
      <c r="A37" s="76"/>
      <c r="B37" s="77"/>
      <c r="C37" s="77"/>
      <c r="D37" s="78"/>
      <c r="E37" s="78"/>
      <c r="F37" s="78"/>
      <c r="G37" s="78"/>
      <c r="H37" s="78"/>
    </row>
    <row r="38" spans="1:8" hidden="1" x14ac:dyDescent="0.2">
      <c r="A38" s="76"/>
      <c r="B38" s="81"/>
      <c r="C38" s="77"/>
      <c r="D38" s="78"/>
      <c r="E38" s="78"/>
      <c r="F38" s="78"/>
      <c r="G38" s="78"/>
      <c r="H38" s="78"/>
    </row>
    <row r="39" spans="1:8" hidden="1" x14ac:dyDescent="0.2">
      <c r="A39" s="76"/>
      <c r="B39" s="81"/>
      <c r="C39" s="77"/>
      <c r="D39" s="78"/>
      <c r="E39" s="78"/>
      <c r="F39" s="78"/>
      <c r="G39" s="78"/>
      <c r="H39" s="78"/>
    </row>
    <row r="40" spans="1:8" hidden="1" x14ac:dyDescent="0.2">
      <c r="A40" s="76"/>
      <c r="B40" s="77"/>
      <c r="C40" s="77"/>
      <c r="D40" s="78"/>
      <c r="E40" s="78"/>
      <c r="F40" s="78"/>
      <c r="G40" s="78"/>
      <c r="H40" s="78"/>
    </row>
    <row r="41" spans="1:8" hidden="1" x14ac:dyDescent="0.2">
      <c r="A41" s="76"/>
      <c r="B41" s="77"/>
      <c r="C41" s="77"/>
      <c r="D41" s="78"/>
      <c r="E41" s="78"/>
      <c r="F41" s="78"/>
      <c r="G41" s="78"/>
      <c r="H41" s="78"/>
    </row>
    <row r="42" spans="1:8" hidden="1" x14ac:dyDescent="0.2">
      <c r="A42" s="76"/>
      <c r="B42" s="77"/>
      <c r="C42" s="77"/>
      <c r="D42" s="78"/>
      <c r="E42" s="78"/>
      <c r="F42" s="78"/>
      <c r="G42" s="78"/>
      <c r="H42" s="78"/>
    </row>
    <row r="43" spans="1:8" hidden="1" x14ac:dyDescent="0.2">
      <c r="A43" s="76"/>
      <c r="B43" s="77"/>
      <c r="C43" s="77"/>
      <c r="D43" s="78"/>
      <c r="E43" s="78"/>
      <c r="F43" s="78"/>
      <c r="G43" s="78"/>
      <c r="H43" s="78"/>
    </row>
    <row r="44" spans="1:8" hidden="1" x14ac:dyDescent="0.2">
      <c r="A44" s="76"/>
      <c r="B44" s="77"/>
      <c r="C44" s="77"/>
      <c r="D44" s="78"/>
      <c r="E44" s="78"/>
      <c r="F44" s="78"/>
      <c r="G44" s="78"/>
      <c r="H44" s="78"/>
    </row>
    <row r="45" spans="1:8" hidden="1" x14ac:dyDescent="0.2">
      <c r="A45" s="76"/>
      <c r="B45" s="77"/>
      <c r="C45" s="77"/>
      <c r="D45" s="78"/>
      <c r="E45" s="78"/>
      <c r="F45" s="78"/>
      <c r="G45" s="78"/>
      <c r="H45" s="78"/>
    </row>
    <row r="46" spans="1:8" hidden="1" x14ac:dyDescent="0.2">
      <c r="A46" s="76"/>
      <c r="B46" s="77"/>
      <c r="C46" s="77"/>
      <c r="D46" s="78"/>
      <c r="E46" s="78"/>
      <c r="F46" s="78"/>
      <c r="G46" s="78"/>
      <c r="H46" s="78"/>
    </row>
    <row r="47" spans="1:8" hidden="1" x14ac:dyDescent="0.2">
      <c r="A47" s="76"/>
      <c r="B47" s="77"/>
      <c r="C47" s="77"/>
      <c r="D47" s="78"/>
      <c r="E47" s="78"/>
      <c r="F47" s="78"/>
      <c r="G47" s="78"/>
      <c r="H47" s="78"/>
    </row>
    <row r="48" spans="1:8" ht="25.5" hidden="1" x14ac:dyDescent="0.2">
      <c r="A48" s="76"/>
      <c r="B48" s="77"/>
      <c r="C48" s="77" t="s">
        <v>231</v>
      </c>
      <c r="D48" s="78">
        <f>SUM(D37:D47)</f>
        <v>0</v>
      </c>
      <c r="E48" s="78">
        <f>SUM(E37:E47)</f>
        <v>0</v>
      </c>
      <c r="F48" s="78">
        <f>SUM(F37:F47)</f>
        <v>0</v>
      </c>
      <c r="G48" s="78">
        <f>SUM(G37:G47)</f>
        <v>0</v>
      </c>
      <c r="H48" s="78">
        <f>SUM(D48:G48)</f>
        <v>0</v>
      </c>
    </row>
    <row r="49" spans="1:8" ht="18.75" hidden="1" customHeight="1" x14ac:dyDescent="0.2">
      <c r="A49" s="370" t="s">
        <v>232</v>
      </c>
      <c r="B49" s="371"/>
      <c r="C49" s="371"/>
      <c r="D49" s="371"/>
      <c r="E49" s="371"/>
      <c r="F49" s="371"/>
      <c r="G49" s="371"/>
      <c r="H49" s="371"/>
    </row>
    <row r="50" spans="1:8" hidden="1" x14ac:dyDescent="0.2">
      <c r="A50" s="76"/>
      <c r="B50" s="77"/>
      <c r="C50" s="77"/>
      <c r="D50" s="78"/>
      <c r="E50" s="78"/>
      <c r="F50" s="78"/>
      <c r="G50" s="78"/>
      <c r="H50" s="78"/>
    </row>
    <row r="51" spans="1:8" hidden="1" x14ac:dyDescent="0.2">
      <c r="A51" s="76"/>
      <c r="B51" s="77"/>
      <c r="C51" s="77"/>
      <c r="D51" s="78"/>
      <c r="E51" s="78"/>
      <c r="F51" s="78"/>
      <c r="G51" s="78"/>
      <c r="H51" s="78"/>
    </row>
    <row r="52" spans="1:8" hidden="1" x14ac:dyDescent="0.2">
      <c r="A52" s="76"/>
      <c r="B52" s="77"/>
      <c r="C52" s="77"/>
      <c r="D52" s="78"/>
      <c r="E52" s="78"/>
      <c r="F52" s="78"/>
      <c r="G52" s="78"/>
      <c r="H52" s="78"/>
    </row>
    <row r="53" spans="1:8" ht="38.25" hidden="1" x14ac:dyDescent="0.2">
      <c r="A53" s="76"/>
      <c r="B53" s="77"/>
      <c r="C53" s="77" t="s">
        <v>233</v>
      </c>
      <c r="D53" s="78">
        <f>SUM(D50:D52)</f>
        <v>0</v>
      </c>
      <c r="E53" s="78">
        <f>SUM(E50:E52)</f>
        <v>0</v>
      </c>
      <c r="F53" s="78">
        <f>SUM(F50:F52)</f>
        <v>0</v>
      </c>
      <c r="G53" s="78">
        <f>SUM(G50:G52)</f>
        <v>0</v>
      </c>
      <c r="H53" s="78">
        <f>SUM(D53:G53)</f>
        <v>0</v>
      </c>
    </row>
    <row r="54" spans="1:8" ht="19.7" hidden="1" customHeight="1" x14ac:dyDescent="0.2">
      <c r="A54" s="370" t="s">
        <v>234</v>
      </c>
      <c r="B54" s="371"/>
      <c r="C54" s="371"/>
      <c r="D54" s="371"/>
      <c r="E54" s="371"/>
      <c r="F54" s="371"/>
      <c r="G54" s="371"/>
      <c r="H54" s="371"/>
    </row>
    <row r="55" spans="1:8" hidden="1" x14ac:dyDescent="0.2">
      <c r="A55" s="76"/>
      <c r="B55" s="77"/>
      <c r="C55" s="77"/>
      <c r="D55" s="78"/>
      <c r="E55" s="78"/>
      <c r="F55" s="78"/>
      <c r="G55" s="78"/>
      <c r="H55" s="78"/>
    </row>
    <row r="56" spans="1:8" hidden="1" x14ac:dyDescent="0.2">
      <c r="A56" s="76"/>
      <c r="B56" s="77"/>
      <c r="C56" s="77"/>
      <c r="D56" s="78"/>
      <c r="E56" s="78"/>
      <c r="F56" s="78"/>
      <c r="G56" s="78"/>
      <c r="H56" s="78"/>
    </row>
    <row r="57" spans="1:8" ht="25.5" hidden="1" x14ac:dyDescent="0.2">
      <c r="A57" s="76"/>
      <c r="B57" s="77"/>
      <c r="C57" s="77" t="s">
        <v>235</v>
      </c>
      <c r="D57" s="78">
        <f>SUM(D55:D56)</f>
        <v>0</v>
      </c>
      <c r="E57" s="78">
        <f>SUM(E55:E56)</f>
        <v>0</v>
      </c>
      <c r="F57" s="78">
        <f>SUM(F55:F56)</f>
        <v>0</v>
      </c>
      <c r="G57" s="78">
        <f>SUM(G55:G56)</f>
        <v>0</v>
      </c>
      <c r="H57" s="78">
        <f t="shared" ref="H57:H64" si="0">SUM(D57:G57)</f>
        <v>0</v>
      </c>
    </row>
    <row r="58" spans="1:8" x14ac:dyDescent="0.2">
      <c r="A58" s="76"/>
      <c r="B58" s="77"/>
      <c r="C58" s="77" t="s">
        <v>236</v>
      </c>
      <c r="D58" s="78">
        <f>D35+D24</f>
        <v>2.931</v>
      </c>
      <c r="E58" s="78">
        <f>E35+E24</f>
        <v>136.92500000000001</v>
      </c>
      <c r="F58" s="78">
        <f>F35+F24</f>
        <v>132.506</v>
      </c>
      <c r="G58" s="78">
        <f>G35+G24</f>
        <v>45.542999999999999</v>
      </c>
      <c r="H58" s="78">
        <f>H35+H24</f>
        <v>317.90500000000003</v>
      </c>
    </row>
    <row r="59" spans="1:8" hidden="1" x14ac:dyDescent="0.2">
      <c r="A59" s="76"/>
      <c r="B59" s="77"/>
      <c r="C59" s="79" t="s">
        <v>237</v>
      </c>
      <c r="D59" s="78"/>
      <c r="E59" s="78"/>
      <c r="F59" s="78"/>
      <c r="G59" s="78"/>
      <c r="H59" s="78"/>
    </row>
    <row r="60" spans="1:8" hidden="1" x14ac:dyDescent="0.2">
      <c r="A60" s="76"/>
      <c r="B60" s="77"/>
      <c r="C60" s="79" t="s">
        <v>238</v>
      </c>
      <c r="D60" s="80" t="e">
        <f>D23+#REF!+#REF!++D26+D31+D48+D53+D57</f>
        <v>#REF!</v>
      </c>
      <c r="E60" s="80" t="e">
        <f>E23+#REF!+#REF!++E26+E31+E48+E53+E57</f>
        <v>#REF!</v>
      </c>
      <c r="F60" s="80" t="e">
        <f>F23+#REF!+#REF!++F26+F31+F48+F53+F57</f>
        <v>#REF!</v>
      </c>
      <c r="G60" s="80" t="e">
        <f>G23+#REF!+#REF!++G26+G31+G48+G53+G57</f>
        <v>#REF!</v>
      </c>
      <c r="H60" s="80" t="e">
        <f t="shared" si="0"/>
        <v>#REF!</v>
      </c>
    </row>
    <row r="61" spans="1:8" hidden="1" x14ac:dyDescent="0.2">
      <c r="A61" s="76"/>
      <c r="B61" s="77"/>
      <c r="C61" s="79" t="s">
        <v>239</v>
      </c>
      <c r="D61" s="80" t="e">
        <f>D28+#REF!</f>
        <v>#REF!</v>
      </c>
      <c r="E61" s="80" t="e">
        <f>E28+#REF!</f>
        <v>#REF!</v>
      </c>
      <c r="F61" s="80" t="e">
        <f>F28+#REF!</f>
        <v>#REF!</v>
      </c>
      <c r="G61" s="80" t="e">
        <f>G28+#REF!</f>
        <v>#REF!</v>
      </c>
      <c r="H61" s="80" t="e">
        <f t="shared" si="0"/>
        <v>#REF!</v>
      </c>
    </row>
    <row r="62" spans="1:8" hidden="1" x14ac:dyDescent="0.2">
      <c r="A62" s="76"/>
      <c r="B62" s="77"/>
      <c r="C62" s="79" t="s">
        <v>240</v>
      </c>
      <c r="D62" s="80">
        <f>D33+D34</f>
        <v>0</v>
      </c>
      <c r="E62" s="80">
        <f>E33+E34</f>
        <v>0</v>
      </c>
      <c r="F62" s="80">
        <f>F33+F34</f>
        <v>0</v>
      </c>
      <c r="G62" s="80">
        <f>G33+G34</f>
        <v>0</v>
      </c>
      <c r="H62" s="80">
        <f>SUM(D62:G62)</f>
        <v>0</v>
      </c>
    </row>
    <row r="63" spans="1:8" hidden="1" x14ac:dyDescent="0.2">
      <c r="A63" s="76"/>
      <c r="B63" s="77"/>
      <c r="C63" s="79" t="s">
        <v>241</v>
      </c>
      <c r="D63" s="80">
        <f>D29</f>
        <v>0</v>
      </c>
      <c r="E63" s="80">
        <f>E29</f>
        <v>0</v>
      </c>
      <c r="F63" s="80">
        <f>F29</f>
        <v>0</v>
      </c>
      <c r="G63" s="80">
        <f>G29</f>
        <v>0</v>
      </c>
      <c r="H63" s="80">
        <f>SUM(D63:G63)</f>
        <v>0</v>
      </c>
    </row>
    <row r="64" spans="1:8" hidden="1" x14ac:dyDescent="0.2">
      <c r="A64" s="76"/>
      <c r="B64" s="77"/>
      <c r="C64" s="79" t="s">
        <v>242</v>
      </c>
      <c r="D64" s="80" t="e">
        <f>#REF!++D30</f>
        <v>#REF!</v>
      </c>
      <c r="E64" s="80" t="e">
        <f>#REF!++E30</f>
        <v>#REF!</v>
      </c>
      <c r="F64" s="80" t="e">
        <f>#REF!++F30</f>
        <v>#REF!</v>
      </c>
      <c r="G64" s="80" t="e">
        <f>#REF!++G30</f>
        <v>#REF!</v>
      </c>
      <c r="H64" s="80" t="e">
        <f t="shared" si="0"/>
        <v>#REF!</v>
      </c>
    </row>
    <row r="65" spans="1:8" ht="19.7" customHeight="1" x14ac:dyDescent="0.2">
      <c r="A65" s="370" t="s">
        <v>243</v>
      </c>
      <c r="B65" s="371"/>
      <c r="C65" s="371"/>
      <c r="D65" s="371"/>
      <c r="E65" s="371"/>
      <c r="F65" s="371"/>
      <c r="G65" s="371"/>
      <c r="H65" s="371"/>
    </row>
    <row r="66" spans="1:8" ht="25.5" x14ac:dyDescent="0.2">
      <c r="A66" s="76">
        <v>2</v>
      </c>
      <c r="B66" s="82" t="s">
        <v>544</v>
      </c>
      <c r="C66" s="82" t="s">
        <v>545</v>
      </c>
      <c r="D66" s="78">
        <f>D58*3.9%</f>
        <v>0.11430900000000001</v>
      </c>
      <c r="E66" s="78">
        <f>E58*3.9%</f>
        <v>5.3400750000000006</v>
      </c>
      <c r="F66" s="78"/>
      <c r="G66" s="78"/>
      <c r="H66" s="78">
        <f>SUM(D66:G66)</f>
        <v>5.454384000000001</v>
      </c>
    </row>
    <row r="67" spans="1:8" ht="25.5" hidden="1" x14ac:dyDescent="0.2">
      <c r="A67" s="76">
        <v>30</v>
      </c>
      <c r="B67" s="77" t="s">
        <v>244</v>
      </c>
      <c r="C67" s="77" t="s">
        <v>245</v>
      </c>
      <c r="D67" s="78" t="e">
        <f>D61*2.5%*0.8</f>
        <v>#REF!</v>
      </c>
      <c r="E67" s="78" t="e">
        <f>E61*2.5%*0.8</f>
        <v>#REF!</v>
      </c>
      <c r="F67" s="78"/>
      <c r="G67" s="78"/>
      <c r="H67" s="78" t="e">
        <f>SUM(D67:G67)</f>
        <v>#REF!</v>
      </c>
    </row>
    <row r="68" spans="1:8" ht="25.5" hidden="1" x14ac:dyDescent="0.2">
      <c r="A68" s="76">
        <v>31</v>
      </c>
      <c r="B68" s="77" t="s">
        <v>244</v>
      </c>
      <c r="C68" s="77" t="s">
        <v>246</v>
      </c>
      <c r="D68" s="78">
        <f>D62*2.5%*0.8</f>
        <v>0</v>
      </c>
      <c r="E68" s="78">
        <f>E62*2.5%*0.8</f>
        <v>0</v>
      </c>
      <c r="F68" s="78"/>
      <c r="G68" s="78"/>
      <c r="H68" s="78">
        <f>SUM(D68:G68)</f>
        <v>0</v>
      </c>
    </row>
    <row r="69" spans="1:8" ht="25.5" hidden="1" x14ac:dyDescent="0.2">
      <c r="A69" s="76">
        <v>32</v>
      </c>
      <c r="B69" s="77" t="s">
        <v>247</v>
      </c>
      <c r="C69" s="77" t="s">
        <v>248</v>
      </c>
      <c r="D69" s="78">
        <f>D63*3.3%*0.8</f>
        <v>0</v>
      </c>
      <c r="E69" s="78">
        <f>E63*3.3%*0.8</f>
        <v>0</v>
      </c>
      <c r="F69" s="78"/>
      <c r="G69" s="78"/>
      <c r="H69" s="78">
        <f>SUM(D69:G69)</f>
        <v>0</v>
      </c>
    </row>
    <row r="70" spans="1:8" ht="25.5" hidden="1" x14ac:dyDescent="0.2">
      <c r="A70" s="76">
        <v>33</v>
      </c>
      <c r="B70" s="77" t="s">
        <v>247</v>
      </c>
      <c r="C70" s="77" t="s">
        <v>249</v>
      </c>
      <c r="D70" s="78" t="e">
        <f>D64*3.3%*0.8</f>
        <v>#REF!</v>
      </c>
      <c r="E70" s="78" t="e">
        <f>E64*3.3%*0.8</f>
        <v>#REF!</v>
      </c>
      <c r="F70" s="78"/>
      <c r="G70" s="78"/>
      <c r="H70" s="78" t="e">
        <f>SUM(D70:G70)</f>
        <v>#REF!</v>
      </c>
    </row>
    <row r="71" spans="1:8" ht="25.5" x14ac:dyDescent="0.2">
      <c r="A71" s="76"/>
      <c r="B71" s="77"/>
      <c r="C71" s="77" t="s">
        <v>250</v>
      </c>
      <c r="D71" s="78">
        <f>D66</f>
        <v>0.11430900000000001</v>
      </c>
      <c r="E71" s="78">
        <f>E66</f>
        <v>5.3400750000000006</v>
      </c>
      <c r="F71" s="78">
        <f>F66</f>
        <v>0</v>
      </c>
      <c r="G71" s="78">
        <f>G66</f>
        <v>0</v>
      </c>
      <c r="H71" s="78">
        <f>H66</f>
        <v>5.454384000000001</v>
      </c>
    </row>
    <row r="72" spans="1:8" x14ac:dyDescent="0.2">
      <c r="A72" s="76"/>
      <c r="B72" s="77"/>
      <c r="C72" s="77" t="s">
        <v>251</v>
      </c>
      <c r="D72" s="78">
        <f>D58+D71</f>
        <v>3.045309</v>
      </c>
      <c r="E72" s="78">
        <f>E58+E71</f>
        <v>142.26507500000002</v>
      </c>
      <c r="F72" s="78">
        <f>F58+F71</f>
        <v>132.506</v>
      </c>
      <c r="G72" s="78">
        <f>G58+G71</f>
        <v>45.542999999999999</v>
      </c>
      <c r="H72" s="78">
        <f>SUM(D72:G72)</f>
        <v>323.35938400000003</v>
      </c>
    </row>
    <row r="73" spans="1:8" hidden="1" x14ac:dyDescent="0.2">
      <c r="A73" s="76"/>
      <c r="B73" s="77"/>
      <c r="C73" s="79" t="s">
        <v>237</v>
      </c>
      <c r="D73" s="78"/>
      <c r="E73" s="78"/>
      <c r="F73" s="78"/>
      <c r="G73" s="78"/>
      <c r="H73" s="78"/>
    </row>
    <row r="74" spans="1:8" hidden="1" x14ac:dyDescent="0.2">
      <c r="A74" s="76"/>
      <c r="B74" s="77"/>
      <c r="C74" s="79" t="s">
        <v>238</v>
      </c>
      <c r="D74" s="80" t="e">
        <f t="shared" ref="D74:G78" si="1">D60+D66</f>
        <v>#REF!</v>
      </c>
      <c r="E74" s="80" t="e">
        <f t="shared" si="1"/>
        <v>#REF!</v>
      </c>
      <c r="F74" s="80" t="e">
        <f t="shared" si="1"/>
        <v>#REF!</v>
      </c>
      <c r="G74" s="80" t="e">
        <f t="shared" si="1"/>
        <v>#REF!</v>
      </c>
      <c r="H74" s="80" t="e">
        <f>SUM(D74:G74)</f>
        <v>#REF!</v>
      </c>
    </row>
    <row r="75" spans="1:8" hidden="1" x14ac:dyDescent="0.2">
      <c r="A75" s="76"/>
      <c r="B75" s="77"/>
      <c r="C75" s="79" t="s">
        <v>239</v>
      </c>
      <c r="D75" s="80" t="e">
        <f>D61+D67</f>
        <v>#REF!</v>
      </c>
      <c r="E75" s="80" t="e">
        <f t="shared" si="1"/>
        <v>#REF!</v>
      </c>
      <c r="F75" s="80" t="e">
        <f t="shared" si="1"/>
        <v>#REF!</v>
      </c>
      <c r="G75" s="80" t="e">
        <f t="shared" si="1"/>
        <v>#REF!</v>
      </c>
      <c r="H75" s="80" t="e">
        <f>SUM(D75:G75)</f>
        <v>#REF!</v>
      </c>
    </row>
    <row r="76" spans="1:8" hidden="1" x14ac:dyDescent="0.2">
      <c r="A76" s="76"/>
      <c r="B76" s="77"/>
      <c r="C76" s="79" t="s">
        <v>240</v>
      </c>
      <c r="D76" s="80">
        <f t="shared" si="1"/>
        <v>0</v>
      </c>
      <c r="E76" s="80">
        <f t="shared" si="1"/>
        <v>0</v>
      </c>
      <c r="F76" s="80">
        <f t="shared" si="1"/>
        <v>0</v>
      </c>
      <c r="G76" s="80">
        <f t="shared" si="1"/>
        <v>0</v>
      </c>
      <c r="H76" s="80">
        <f>SUM(D76:G76)</f>
        <v>0</v>
      </c>
    </row>
    <row r="77" spans="1:8" hidden="1" x14ac:dyDescent="0.2">
      <c r="A77" s="76"/>
      <c r="B77" s="77"/>
      <c r="C77" s="79" t="s">
        <v>241</v>
      </c>
      <c r="D77" s="80">
        <f t="shared" si="1"/>
        <v>0</v>
      </c>
      <c r="E77" s="80">
        <f t="shared" si="1"/>
        <v>0</v>
      </c>
      <c r="F77" s="80">
        <f t="shared" si="1"/>
        <v>0</v>
      </c>
      <c r="G77" s="80">
        <f t="shared" si="1"/>
        <v>0</v>
      </c>
      <c r="H77" s="80">
        <f>SUM(D77:G77)</f>
        <v>0</v>
      </c>
    </row>
    <row r="78" spans="1:8" hidden="1" x14ac:dyDescent="0.2">
      <c r="A78" s="76"/>
      <c r="B78" s="77"/>
      <c r="C78" s="79" t="s">
        <v>242</v>
      </c>
      <c r="D78" s="80" t="e">
        <f t="shared" si="1"/>
        <v>#REF!</v>
      </c>
      <c r="E78" s="80" t="e">
        <f t="shared" si="1"/>
        <v>#REF!</v>
      </c>
      <c r="F78" s="80" t="e">
        <f t="shared" si="1"/>
        <v>#REF!</v>
      </c>
      <c r="G78" s="80" t="e">
        <f t="shared" si="1"/>
        <v>#REF!</v>
      </c>
      <c r="H78" s="80" t="e">
        <f>SUM(D78:G78)</f>
        <v>#REF!</v>
      </c>
    </row>
    <row r="79" spans="1:8" ht="19.7" customHeight="1" x14ac:dyDescent="0.2">
      <c r="A79" s="370" t="s">
        <v>252</v>
      </c>
      <c r="B79" s="371"/>
      <c r="C79" s="371"/>
      <c r="D79" s="371"/>
      <c r="E79" s="371"/>
      <c r="F79" s="371"/>
      <c r="G79" s="371"/>
      <c r="H79" s="371"/>
    </row>
    <row r="80" spans="1:8" ht="38.25" x14ac:dyDescent="0.2">
      <c r="A80" s="76">
        <v>3</v>
      </c>
      <c r="B80" s="83" t="s">
        <v>546</v>
      </c>
      <c r="C80" s="83" t="s">
        <v>547</v>
      </c>
      <c r="D80" s="78">
        <f>D72*2.5%</f>
        <v>7.6132725000000012E-2</v>
      </c>
      <c r="E80" s="78">
        <f>E72*2.5%</f>
        <v>3.556626875000001</v>
      </c>
      <c r="F80" s="78"/>
      <c r="G80" s="78"/>
      <c r="H80" s="78">
        <f>SUM(D80:G80)</f>
        <v>3.6327596000000009</v>
      </c>
    </row>
    <row r="81" spans="1:8" ht="25.5" hidden="1" x14ac:dyDescent="0.2">
      <c r="A81" s="76">
        <v>5</v>
      </c>
      <c r="B81" s="77" t="s">
        <v>253</v>
      </c>
      <c r="C81" s="77" t="s">
        <v>213</v>
      </c>
      <c r="D81" s="78"/>
      <c r="E81" s="78"/>
      <c r="F81" s="78"/>
      <c r="G81" s="78"/>
      <c r="H81" s="78">
        <f>SUM(D81:G81)</f>
        <v>0</v>
      </c>
    </row>
    <row r="82" spans="1:8" x14ac:dyDescent="0.2">
      <c r="A82" s="76"/>
      <c r="B82" s="77"/>
      <c r="C82" s="77" t="s">
        <v>254</v>
      </c>
      <c r="D82" s="78">
        <f>SUM(D80:D81)</f>
        <v>7.6132725000000012E-2</v>
      </c>
      <c r="E82" s="78">
        <f>SUM(E80:E81)</f>
        <v>3.556626875000001</v>
      </c>
      <c r="F82" s="78">
        <f>SUM(F80:F81)</f>
        <v>0</v>
      </c>
      <c r="G82" s="78">
        <f>SUM(G80:G81)</f>
        <v>0</v>
      </c>
      <c r="H82" s="78">
        <f>SUM(D82:G82)</f>
        <v>3.6327596000000009</v>
      </c>
    </row>
    <row r="83" spans="1:8" x14ac:dyDescent="0.2">
      <c r="A83" s="76"/>
      <c r="B83" s="77"/>
      <c r="C83" s="77" t="s">
        <v>255</v>
      </c>
      <c r="D83" s="78">
        <f>D72+D82</f>
        <v>3.1214417249999999</v>
      </c>
      <c r="E83" s="78">
        <f>E72+E82</f>
        <v>145.82170187500003</v>
      </c>
      <c r="F83" s="78">
        <f>F72+F82</f>
        <v>132.506</v>
      </c>
      <c r="G83" s="78">
        <f>G72+G82</f>
        <v>45.542999999999999</v>
      </c>
      <c r="H83" s="78">
        <f>SUM(D83:G83)</f>
        <v>326.99214360000008</v>
      </c>
    </row>
    <row r="84" spans="1:8" ht="19.7" customHeight="1" x14ac:dyDescent="0.2">
      <c r="A84" s="370" t="s">
        <v>256</v>
      </c>
      <c r="B84" s="371"/>
      <c r="C84" s="371"/>
      <c r="D84" s="371"/>
      <c r="E84" s="371"/>
      <c r="F84" s="371"/>
      <c r="G84" s="371"/>
      <c r="H84" s="371"/>
    </row>
    <row r="85" spans="1:8" ht="39" customHeight="1" x14ac:dyDescent="0.2">
      <c r="A85" s="76">
        <v>4</v>
      </c>
      <c r="B85" s="77" t="s">
        <v>257</v>
      </c>
      <c r="C85" s="77" t="s">
        <v>258</v>
      </c>
      <c r="D85" s="78"/>
      <c r="E85" s="78"/>
      <c r="F85" s="78"/>
      <c r="G85" s="78">
        <v>0</v>
      </c>
      <c r="H85" s="78">
        <f>SUM(D85:G85)</f>
        <v>0</v>
      </c>
    </row>
    <row r="86" spans="1:8" ht="25.5" x14ac:dyDescent="0.2">
      <c r="A86" s="76">
        <v>5</v>
      </c>
      <c r="B86" s="77" t="s">
        <v>277</v>
      </c>
      <c r="C86" s="77" t="s">
        <v>278</v>
      </c>
      <c r="D86" s="78"/>
      <c r="E86" s="78"/>
      <c r="F86" s="78"/>
      <c r="G86" s="78">
        <f>H83*15.418%</f>
        <v>50.415648700248006</v>
      </c>
      <c r="H86" s="78">
        <f>G86</f>
        <v>50.415648700248006</v>
      </c>
    </row>
    <row r="87" spans="1:8" ht="25.5" x14ac:dyDescent="0.2">
      <c r="A87" s="76"/>
      <c r="B87" s="77"/>
      <c r="C87" s="77" t="s">
        <v>259</v>
      </c>
      <c r="D87" s="78"/>
      <c r="E87" s="78"/>
      <c r="F87" s="78"/>
      <c r="G87" s="78">
        <f>G85+G86</f>
        <v>50.415648700248006</v>
      </c>
      <c r="H87" s="78">
        <f>H85+H86</f>
        <v>50.415648700248006</v>
      </c>
    </row>
    <row r="88" spans="1:8" ht="19.7" customHeight="1" x14ac:dyDescent="0.2">
      <c r="A88" s="370" t="s">
        <v>260</v>
      </c>
      <c r="B88" s="371"/>
      <c r="C88" s="371"/>
      <c r="D88" s="371"/>
      <c r="E88" s="371"/>
      <c r="F88" s="371"/>
      <c r="G88" s="371"/>
      <c r="H88" s="371"/>
    </row>
    <row r="89" spans="1:8" x14ac:dyDescent="0.2">
      <c r="A89" s="76">
        <v>6</v>
      </c>
      <c r="B89" s="77"/>
      <c r="C89" s="77" t="s">
        <v>261</v>
      </c>
      <c r="D89" s="78"/>
      <c r="E89" s="78"/>
      <c r="F89" s="78"/>
      <c r="G89" s="78">
        <f>H83*0.07</f>
        <v>22.889450052000008</v>
      </c>
      <c r="H89" s="78">
        <f>SUM(D89:G89)</f>
        <v>22.889450052000008</v>
      </c>
    </row>
    <row r="90" spans="1:8" ht="25.5" x14ac:dyDescent="0.2">
      <c r="A90" s="76"/>
      <c r="B90" s="77"/>
      <c r="C90" s="77" t="s">
        <v>262</v>
      </c>
      <c r="D90" s="78"/>
      <c r="E90" s="78"/>
      <c r="F90" s="78"/>
      <c r="G90" s="78">
        <f>SUM(G89:G89)</f>
        <v>22.889450052000008</v>
      </c>
      <c r="H90" s="78">
        <f>SUM(H89:H89)</f>
        <v>22.889450052000008</v>
      </c>
    </row>
    <row r="91" spans="1:8" x14ac:dyDescent="0.2">
      <c r="A91" s="76"/>
      <c r="B91" s="77"/>
      <c r="C91" s="77" t="s">
        <v>263</v>
      </c>
      <c r="D91" s="78">
        <f>D83</f>
        <v>3.1214417249999999</v>
      </c>
      <c r="E91" s="78">
        <f>E83</f>
        <v>145.82170187500003</v>
      </c>
      <c r="F91" s="78">
        <f>F83</f>
        <v>132.506</v>
      </c>
      <c r="G91" s="78">
        <f>G87+G83+G90</f>
        <v>118.84809875224801</v>
      </c>
      <c r="H91" s="78">
        <f>SUM(D91:G91)</f>
        <v>400.29724235224808</v>
      </c>
    </row>
    <row r="92" spans="1:8" s="85" customFormat="1" x14ac:dyDescent="0.2">
      <c r="A92" s="84"/>
      <c r="B92" s="79"/>
      <c r="C92" s="79" t="s">
        <v>228</v>
      </c>
      <c r="D92" s="80"/>
      <c r="E92" s="80"/>
      <c r="F92" s="80"/>
      <c r="G92" s="80"/>
      <c r="H92" s="80">
        <f>SUM(D92:G92)</f>
        <v>0</v>
      </c>
    </row>
    <row r="93" spans="1:8" ht="19.7" customHeight="1" x14ac:dyDescent="0.2">
      <c r="A93" s="370" t="s">
        <v>264</v>
      </c>
      <c r="B93" s="371"/>
      <c r="C93" s="371"/>
      <c r="D93" s="371"/>
      <c r="E93" s="371"/>
      <c r="F93" s="371"/>
      <c r="G93" s="371"/>
      <c r="H93" s="371"/>
    </row>
    <row r="94" spans="1:8" ht="25.5" x14ac:dyDescent="0.2">
      <c r="A94" s="76">
        <v>7</v>
      </c>
      <c r="B94" s="77" t="s">
        <v>265</v>
      </c>
      <c r="C94" s="77" t="s">
        <v>266</v>
      </c>
      <c r="D94" s="78">
        <f>D91*0.03</f>
        <v>9.3643251749999989E-2</v>
      </c>
      <c r="E94" s="78">
        <f>E91*0.03</f>
        <v>4.3746510562500012</v>
      </c>
      <c r="F94" s="78">
        <f>F91*0.03</f>
        <v>3.9751799999999999</v>
      </c>
      <c r="G94" s="78">
        <f>G91*0.03</f>
        <v>3.56544296256744</v>
      </c>
      <c r="H94" s="78">
        <f>H91*0.03</f>
        <v>12.008917270567443</v>
      </c>
    </row>
    <row r="95" spans="1:8" x14ac:dyDescent="0.2">
      <c r="A95" s="76"/>
      <c r="B95" s="77"/>
      <c r="C95" s="77" t="s">
        <v>267</v>
      </c>
      <c r="D95" s="78">
        <f>D94</f>
        <v>9.3643251749999989E-2</v>
      </c>
      <c r="E95" s="78">
        <f>E94</f>
        <v>4.3746510562500012</v>
      </c>
      <c r="F95" s="78">
        <f>F94</f>
        <v>3.9751799999999999</v>
      </c>
      <c r="G95" s="78">
        <f>G94</f>
        <v>3.56544296256744</v>
      </c>
      <c r="H95" s="78">
        <f>H94</f>
        <v>12.008917270567443</v>
      </c>
    </row>
    <row r="96" spans="1:8" x14ac:dyDescent="0.2">
      <c r="A96" s="86"/>
      <c r="B96" s="87"/>
      <c r="C96" s="87" t="s">
        <v>268</v>
      </c>
      <c r="D96" s="88">
        <f>D91+D95</f>
        <v>3.21508497675</v>
      </c>
      <c r="E96" s="88">
        <f>E91+E95</f>
        <v>150.19635293125003</v>
      </c>
      <c r="F96" s="88">
        <f>F91+F95</f>
        <v>136.48117999999999</v>
      </c>
      <c r="G96" s="88">
        <f>G91+G95</f>
        <v>122.41354171481545</v>
      </c>
      <c r="H96" s="88">
        <f>H91+H95</f>
        <v>412.30615962281553</v>
      </c>
    </row>
    <row r="97" spans="1:9" ht="13.5" hidden="1" x14ac:dyDescent="0.2">
      <c r="A97" s="86"/>
      <c r="B97" s="87"/>
      <c r="C97" s="89" t="s">
        <v>237</v>
      </c>
      <c r="D97" s="88"/>
      <c r="E97" s="88"/>
      <c r="F97" s="88"/>
      <c r="G97" s="88"/>
      <c r="H97" s="88"/>
    </row>
    <row r="98" spans="1:9" ht="13.5" hidden="1" x14ac:dyDescent="0.2">
      <c r="A98" s="86"/>
      <c r="B98" s="87"/>
      <c r="C98" s="89" t="s">
        <v>238</v>
      </c>
      <c r="D98" s="90" t="e">
        <f>(#REF!+D87+D90)*1.03</f>
        <v>#REF!</v>
      </c>
      <c r="E98" s="90" t="e">
        <f>(#REF!+E87+E90)*1.03</f>
        <v>#REF!</v>
      </c>
      <c r="F98" s="90" t="e">
        <f>(#REF!+F87+F90)*1.03</f>
        <v>#REF!</v>
      </c>
      <c r="G98" s="90" t="e">
        <f>(#REF!+G87+G90)*1.03</f>
        <v>#REF!</v>
      </c>
      <c r="H98" s="90" t="e">
        <f>SUM(D98:G98)</f>
        <v>#REF!</v>
      </c>
    </row>
    <row r="99" spans="1:9" ht="13.5" hidden="1" x14ac:dyDescent="0.2">
      <c r="A99" s="86"/>
      <c r="B99" s="87"/>
      <c r="C99" s="89" t="s">
        <v>239</v>
      </c>
      <c r="D99" s="90" t="e">
        <f>#REF!*1.03</f>
        <v>#REF!</v>
      </c>
      <c r="E99" s="90" t="e">
        <f>#REF!*1.03</f>
        <v>#REF!</v>
      </c>
      <c r="F99" s="90" t="e">
        <f>#REF!*1.03</f>
        <v>#REF!</v>
      </c>
      <c r="G99" s="90" t="e">
        <f>#REF!*1.03</f>
        <v>#REF!</v>
      </c>
      <c r="H99" s="90" t="e">
        <f>SUM(D99:G99)</f>
        <v>#REF!</v>
      </c>
    </row>
    <row r="100" spans="1:9" ht="13.5" hidden="1" x14ac:dyDescent="0.2">
      <c r="A100" s="86"/>
      <c r="B100" s="87"/>
      <c r="C100" s="89" t="s">
        <v>240</v>
      </c>
      <c r="D100" s="90" t="e">
        <f>#REF!*1.03</f>
        <v>#REF!</v>
      </c>
      <c r="E100" s="90" t="e">
        <f>#REF!*1.03</f>
        <v>#REF!</v>
      </c>
      <c r="F100" s="90" t="e">
        <f>#REF!*1.03</f>
        <v>#REF!</v>
      </c>
      <c r="G100" s="90" t="e">
        <f>#REF!*1.03</f>
        <v>#REF!</v>
      </c>
      <c r="H100" s="90" t="e">
        <f>SUM(D100:G100)</f>
        <v>#REF!</v>
      </c>
    </row>
    <row r="101" spans="1:9" ht="13.5" hidden="1" x14ac:dyDescent="0.2">
      <c r="A101" s="86"/>
      <c r="B101" s="87"/>
      <c r="C101" s="89" t="s">
        <v>241</v>
      </c>
      <c r="D101" s="90" t="e">
        <f>#REF!*1.03</f>
        <v>#REF!</v>
      </c>
      <c r="E101" s="90" t="e">
        <f>#REF!*1.03</f>
        <v>#REF!</v>
      </c>
      <c r="F101" s="90" t="e">
        <f>#REF!*1.03</f>
        <v>#REF!</v>
      </c>
      <c r="G101" s="90" t="e">
        <f>#REF!*1.03</f>
        <v>#REF!</v>
      </c>
      <c r="H101" s="90" t="e">
        <f>SUM(D101:G101)</f>
        <v>#REF!</v>
      </c>
    </row>
    <row r="102" spans="1:9" ht="13.5" hidden="1" x14ac:dyDescent="0.2">
      <c r="A102" s="86"/>
      <c r="B102" s="87"/>
      <c r="C102" s="89" t="s">
        <v>242</v>
      </c>
      <c r="D102" s="90" t="e">
        <f>#REF!*1.03</f>
        <v>#REF!</v>
      </c>
      <c r="E102" s="90" t="e">
        <f>#REF!*1.03</f>
        <v>#REF!</v>
      </c>
      <c r="F102" s="90" t="e">
        <f>#REF!*1.03</f>
        <v>#REF!</v>
      </c>
      <c r="G102" s="90" t="e">
        <f>#REF!*1.03</f>
        <v>#REF!</v>
      </c>
      <c r="H102" s="90" t="e">
        <f>SUM(D102:G102)</f>
        <v>#REF!</v>
      </c>
    </row>
    <row r="103" spans="1:9" ht="19.7" customHeight="1" x14ac:dyDescent="0.2">
      <c r="A103" s="370" t="s">
        <v>269</v>
      </c>
      <c r="B103" s="371"/>
      <c r="C103" s="371"/>
      <c r="D103" s="371"/>
      <c r="E103" s="371"/>
      <c r="F103" s="371"/>
      <c r="G103" s="371"/>
      <c r="H103" s="371"/>
    </row>
    <row r="104" spans="1:9" x14ac:dyDescent="0.2">
      <c r="A104" s="76">
        <v>8</v>
      </c>
      <c r="B104" s="77" t="s">
        <v>270</v>
      </c>
      <c r="C104" s="77" t="s">
        <v>271</v>
      </c>
      <c r="D104" s="78">
        <f>D96*0.2</f>
        <v>0.64301699535000001</v>
      </c>
      <c r="E104" s="78">
        <f>E96*0.2</f>
        <v>30.039270586250009</v>
      </c>
      <c r="F104" s="78">
        <f>F96*0.2</f>
        <v>27.296236</v>
      </c>
      <c r="G104" s="78">
        <f>G96*0.2</f>
        <v>24.482708342963093</v>
      </c>
      <c r="H104" s="78">
        <f>H96*0.2</f>
        <v>82.461231924563108</v>
      </c>
    </row>
    <row r="105" spans="1:9" ht="14.25" x14ac:dyDescent="0.2">
      <c r="A105" s="91"/>
      <c r="B105" s="92"/>
      <c r="C105" s="93" t="s">
        <v>272</v>
      </c>
      <c r="D105" s="88">
        <f>D96+D104</f>
        <v>3.8581019721000001</v>
      </c>
      <c r="E105" s="88">
        <f>E96+E104</f>
        <v>180.23562351750004</v>
      </c>
      <c r="F105" s="88">
        <f>F96+F104</f>
        <v>163.77741599999999</v>
      </c>
      <c r="G105" s="88">
        <f>G96+G104</f>
        <v>146.89625005777856</v>
      </c>
      <c r="H105" s="94">
        <f>H96+H104</f>
        <v>494.76739154737862</v>
      </c>
      <c r="I105" s="125"/>
    </row>
    <row r="106" spans="1:9" ht="15" hidden="1" x14ac:dyDescent="0.2">
      <c r="A106" s="91"/>
      <c r="B106" s="92"/>
      <c r="C106" s="95" t="s">
        <v>228</v>
      </c>
      <c r="D106" s="96"/>
      <c r="E106" s="96"/>
      <c r="F106" s="96" t="e">
        <f>#REF!*1.18</f>
        <v>#REF!</v>
      </c>
      <c r="G106" s="96"/>
      <c r="H106" s="97" t="e">
        <f>SUM(D106:G106)</f>
        <v>#REF!</v>
      </c>
    </row>
    <row r="107" spans="1:9" ht="15" hidden="1" x14ac:dyDescent="0.2">
      <c r="A107" s="372" t="s">
        <v>273</v>
      </c>
      <c r="B107" s="373"/>
      <c r="C107" s="373"/>
      <c r="D107" s="373"/>
      <c r="E107" s="373"/>
      <c r="F107" s="373"/>
      <c r="G107" s="373"/>
      <c r="H107" s="373"/>
    </row>
    <row r="108" spans="1:9" hidden="1" x14ac:dyDescent="0.2">
      <c r="A108" s="98"/>
      <c r="B108" s="99"/>
      <c r="C108" s="99" t="s">
        <v>274</v>
      </c>
      <c r="D108" s="100">
        <v>540.99</v>
      </c>
      <c r="E108" s="100"/>
      <c r="F108" s="100"/>
      <c r="G108" s="100"/>
      <c r="H108" s="100">
        <f>SUM(D108:G108)</f>
        <v>540.99</v>
      </c>
    </row>
    <row r="110" spans="1:9" ht="15.75" x14ac:dyDescent="0.25">
      <c r="B110" s="32" t="s">
        <v>43</v>
      </c>
      <c r="C110" s="32"/>
      <c r="D110" s="32"/>
      <c r="E110" s="32"/>
      <c r="F110" s="32"/>
      <c r="G110" s="32"/>
      <c r="H110" s="32"/>
    </row>
    <row r="111" spans="1:9" ht="15.75" x14ac:dyDescent="0.2">
      <c r="B111" s="363" t="s">
        <v>202</v>
      </c>
      <c r="C111" s="363"/>
      <c r="D111" s="363"/>
      <c r="E111" s="363"/>
      <c r="F111" s="363"/>
      <c r="G111" s="363"/>
      <c r="H111" s="363"/>
    </row>
    <row r="112" spans="1:9" ht="39.75" customHeight="1" x14ac:dyDescent="0.2">
      <c r="B112" s="363" t="s">
        <v>182</v>
      </c>
      <c r="C112" s="363"/>
      <c r="D112" s="363"/>
      <c r="E112" s="363"/>
      <c r="F112" s="363"/>
      <c r="G112" s="363"/>
      <c r="H112" s="363"/>
    </row>
  </sheetData>
  <mergeCells count="25">
    <mergeCell ref="C13:G13"/>
    <mergeCell ref="B111:H111"/>
    <mergeCell ref="B112:H112"/>
    <mergeCell ref="A79:H79"/>
    <mergeCell ref="A84:H84"/>
    <mergeCell ref="A88:H88"/>
    <mergeCell ref="A93:H93"/>
    <mergeCell ref="A103:H103"/>
    <mergeCell ref="A107:H107"/>
    <mergeCell ref="A22:H22"/>
    <mergeCell ref="A25:H25"/>
    <mergeCell ref="A36:H36"/>
    <mergeCell ref="A49:H49"/>
    <mergeCell ref="A54:H54"/>
    <mergeCell ref="A65:H65"/>
    <mergeCell ref="A17:A20"/>
    <mergeCell ref="F14:H14"/>
    <mergeCell ref="B17:B20"/>
    <mergeCell ref="C17:C20"/>
    <mergeCell ref="D17:G17"/>
    <mergeCell ref="H17:H20"/>
    <mergeCell ref="D18:D20"/>
    <mergeCell ref="E18:E20"/>
    <mergeCell ref="F18:F20"/>
    <mergeCell ref="G18:G20"/>
  </mergeCells>
  <pageMargins left="0.45" right="0" top="0.35" bottom="0.19" header="0.19685039370078741" footer="0.17"/>
  <pageSetup paperSize="9" scale="96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showOutlineSymbols="0" showWhiteSpace="0" zoomScale="70" zoomScaleNormal="70" zoomScaleSheetLayoutView="85" workbookViewId="0">
      <selection activeCell="C41" sqref="C41"/>
    </sheetView>
  </sheetViews>
  <sheetFormatPr defaultRowHeight="15.75" x14ac:dyDescent="0.25"/>
  <cols>
    <col min="1" max="1" width="16.125" style="3" customWidth="1"/>
    <col min="2" max="2" width="25" style="3" bestFit="1" customWidth="1"/>
    <col min="3" max="3" width="60" style="3" bestFit="1" customWidth="1"/>
    <col min="4" max="8" width="15" style="3" bestFit="1" customWidth="1"/>
    <col min="9" max="9" width="23.5" style="3" customWidth="1"/>
    <col min="10" max="16384" width="9" style="3"/>
  </cols>
  <sheetData>
    <row r="1" spans="1:8" x14ac:dyDescent="0.25">
      <c r="A1" s="1"/>
      <c r="B1" s="7"/>
      <c r="C1" s="1"/>
      <c r="D1" s="1"/>
      <c r="E1" s="1"/>
      <c r="F1" s="1"/>
      <c r="G1" s="1"/>
      <c r="H1" s="1"/>
    </row>
    <row r="2" spans="1:8" x14ac:dyDescent="0.25">
      <c r="A2" s="7" t="s">
        <v>5</v>
      </c>
      <c r="B2" s="10"/>
    </row>
    <row r="3" spans="1:8" ht="110.25" customHeight="1" x14ac:dyDescent="0.25">
      <c r="A3" s="8"/>
      <c r="B3" s="2" t="s">
        <v>177</v>
      </c>
      <c r="C3" s="374" t="s">
        <v>621</v>
      </c>
      <c r="D3" s="375"/>
      <c r="E3" s="375"/>
      <c r="F3" s="375"/>
      <c r="G3" s="375"/>
      <c r="H3" s="375"/>
    </row>
    <row r="4" spans="1:8" x14ac:dyDescent="0.25">
      <c r="A4" s="7" t="s">
        <v>5</v>
      </c>
      <c r="B4" s="10"/>
      <c r="F4" s="109"/>
      <c r="G4" s="110"/>
    </row>
    <row r="5" spans="1:8" x14ac:dyDescent="0.25">
      <c r="A5" s="7" t="s">
        <v>5</v>
      </c>
      <c r="B5" s="10"/>
      <c r="F5" s="111"/>
      <c r="G5" s="112"/>
    </row>
    <row r="6" spans="1:8" x14ac:dyDescent="0.25">
      <c r="A6" s="1"/>
      <c r="B6" s="7"/>
      <c r="C6" s="1" t="s">
        <v>17</v>
      </c>
      <c r="D6" s="105" t="s">
        <v>276</v>
      </c>
      <c r="E6" s="1"/>
      <c r="F6" s="111"/>
      <c r="G6" s="113"/>
      <c r="H6" s="1"/>
    </row>
    <row r="7" spans="1:8" x14ac:dyDescent="0.25">
      <c r="A7" s="7" t="s">
        <v>5</v>
      </c>
      <c r="B7" s="10"/>
      <c r="E7" s="106"/>
      <c r="F7" s="111"/>
      <c r="G7" s="113"/>
    </row>
    <row r="8" spans="1:8" x14ac:dyDescent="0.25">
      <c r="A8" s="8"/>
      <c r="B8" s="2" t="s">
        <v>18</v>
      </c>
      <c r="C8" s="8" t="s">
        <v>275</v>
      </c>
      <c r="D8" s="8"/>
      <c r="E8" s="8"/>
      <c r="F8" s="111"/>
      <c r="G8" s="113"/>
      <c r="H8" s="8"/>
    </row>
    <row r="9" spans="1:8" x14ac:dyDescent="0.25">
      <c r="A9" s="7" t="s">
        <v>5</v>
      </c>
      <c r="B9" s="10"/>
      <c r="F9" s="111"/>
      <c r="G9" s="113"/>
    </row>
    <row r="10" spans="1:8" x14ac:dyDescent="0.25">
      <c r="A10" s="7"/>
      <c r="B10" s="2"/>
      <c r="C10" s="8"/>
      <c r="D10" s="8"/>
      <c r="F10" s="109"/>
      <c r="G10" s="110"/>
    </row>
    <row r="11" spans="1:8" x14ac:dyDescent="0.25">
      <c r="A11" s="7"/>
      <c r="F11" s="109"/>
      <c r="G11" s="110"/>
    </row>
    <row r="12" spans="1:8" x14ac:dyDescent="0.25">
      <c r="A12" s="2" t="s">
        <v>368</v>
      </c>
      <c r="B12" s="2"/>
      <c r="C12" s="2"/>
      <c r="D12" s="2"/>
      <c r="E12" s="2"/>
      <c r="F12" s="2"/>
      <c r="G12" s="2"/>
      <c r="H12" s="2"/>
    </row>
    <row r="13" spans="1:8" x14ac:dyDescent="0.25">
      <c r="A13" s="376" t="s">
        <v>11</v>
      </c>
      <c r="B13" s="376" t="s">
        <v>12</v>
      </c>
      <c r="C13" s="376" t="s">
        <v>13</v>
      </c>
      <c r="D13" s="376" t="s">
        <v>14</v>
      </c>
      <c r="E13" s="376" t="s">
        <v>5</v>
      </c>
      <c r="F13" s="376" t="s">
        <v>5</v>
      </c>
      <c r="G13" s="376" t="s">
        <v>5</v>
      </c>
      <c r="H13" s="376" t="s">
        <v>5</v>
      </c>
    </row>
    <row r="14" spans="1:8" ht="31.5" x14ac:dyDescent="0.25">
      <c r="A14" s="376" t="s">
        <v>5</v>
      </c>
      <c r="B14" s="376" t="s">
        <v>5</v>
      </c>
      <c r="C14" s="376" t="s">
        <v>5</v>
      </c>
      <c r="D14" s="46" t="s">
        <v>15</v>
      </c>
      <c r="E14" s="46" t="s">
        <v>19</v>
      </c>
      <c r="F14" s="46" t="s">
        <v>20</v>
      </c>
      <c r="G14" s="46" t="s">
        <v>21</v>
      </c>
      <c r="H14" s="46" t="s">
        <v>22</v>
      </c>
    </row>
    <row r="15" spans="1:8" x14ac:dyDescent="0.25">
      <c r="A15" s="46">
        <v>1</v>
      </c>
      <c r="B15" s="46">
        <v>2</v>
      </c>
      <c r="C15" s="46">
        <v>3</v>
      </c>
      <c r="D15" s="46">
        <v>4</v>
      </c>
      <c r="E15" s="46">
        <v>5</v>
      </c>
      <c r="F15" s="46">
        <v>6</v>
      </c>
      <c r="G15" s="46">
        <v>7</v>
      </c>
      <c r="H15" s="46">
        <v>8</v>
      </c>
    </row>
    <row r="16" spans="1:8" x14ac:dyDescent="0.25">
      <c r="A16" s="47">
        <v>1</v>
      </c>
      <c r="B16" s="120" t="s">
        <v>425</v>
      </c>
      <c r="C16" s="120" t="s">
        <v>426</v>
      </c>
      <c r="D16" s="47">
        <f>'02-01-01'!N153/1000</f>
        <v>2.931</v>
      </c>
      <c r="E16" s="129">
        <f>'02-01-01'!N156/1000</f>
        <v>61.515000000000001</v>
      </c>
      <c r="F16" s="129"/>
      <c r="G16" s="129"/>
      <c r="H16" s="129">
        <f>SUM(D16:G16)</f>
        <v>64.445999999999998</v>
      </c>
    </row>
    <row r="17" spans="1:8" x14ac:dyDescent="0.25">
      <c r="A17" s="47">
        <v>2</v>
      </c>
      <c r="B17" s="120" t="s">
        <v>541</v>
      </c>
      <c r="C17" s="283" t="s">
        <v>542</v>
      </c>
      <c r="D17" s="284">
        <f>'02-01-02'!C30</f>
        <v>0</v>
      </c>
      <c r="E17" s="129">
        <f>'02-01-02'!C31</f>
        <v>44.66</v>
      </c>
      <c r="F17" s="129">
        <f>'02-01-02'!C32</f>
        <v>60.935000000000002</v>
      </c>
      <c r="G17" s="129">
        <f>'02-01-02'!C33</f>
        <v>23.294</v>
      </c>
      <c r="H17" s="129">
        <f>SUM(D17:G17)</f>
        <v>128.88900000000001</v>
      </c>
    </row>
    <row r="18" spans="1:8" x14ac:dyDescent="0.25">
      <c r="A18" s="47">
        <v>3</v>
      </c>
      <c r="B18" s="120" t="s">
        <v>541</v>
      </c>
      <c r="C18" s="21" t="s">
        <v>609</v>
      </c>
      <c r="D18" s="360"/>
      <c r="E18" s="129">
        <f>'02-01-03'!C31</f>
        <v>30.75</v>
      </c>
      <c r="F18" s="129">
        <f>'02-01-03'!C32</f>
        <v>71.570999999999998</v>
      </c>
      <c r="G18" s="129">
        <f>'02-01-03'!C33</f>
        <v>22.248999999999999</v>
      </c>
      <c r="H18" s="129">
        <f>SUM(D18:G18)</f>
        <v>124.57</v>
      </c>
    </row>
    <row r="19" spans="1:8" x14ac:dyDescent="0.25">
      <c r="A19" s="47"/>
      <c r="B19" s="5"/>
      <c r="C19" s="124" t="s">
        <v>23</v>
      </c>
      <c r="D19" s="108">
        <f>SUM(D16:D18)</f>
        <v>2.931</v>
      </c>
      <c r="E19" s="108">
        <f t="shared" ref="E19:H19" si="0">SUM(E16:E18)</f>
        <v>136.92500000000001</v>
      </c>
      <c r="F19" s="108">
        <f t="shared" si="0"/>
        <v>132.506</v>
      </c>
      <c r="G19" s="108">
        <f t="shared" si="0"/>
        <v>45.542999999999999</v>
      </c>
      <c r="H19" s="108">
        <f t="shared" si="0"/>
        <v>317.90499999999997</v>
      </c>
    </row>
    <row r="20" spans="1:8" ht="31.5" x14ac:dyDescent="0.25">
      <c r="A20" s="117">
        <v>4</v>
      </c>
      <c r="B20" s="30" t="s">
        <v>280</v>
      </c>
      <c r="C20" s="9" t="s">
        <v>282</v>
      </c>
      <c r="D20" s="107">
        <f>D19*2.5%</f>
        <v>7.3275000000000007E-2</v>
      </c>
      <c r="E20" s="131">
        <f>E19*2.5%</f>
        <v>3.4231250000000006</v>
      </c>
      <c r="F20" s="131"/>
      <c r="G20" s="131"/>
      <c r="H20" s="132">
        <f>SUM(D20:G20)</f>
        <v>3.4964000000000008</v>
      </c>
    </row>
    <row r="21" spans="1:8" ht="47.25" x14ac:dyDescent="0.25">
      <c r="A21" s="47">
        <v>5</v>
      </c>
      <c r="B21" s="30" t="s">
        <v>281</v>
      </c>
      <c r="C21" s="9" t="s">
        <v>284</v>
      </c>
      <c r="D21" s="107">
        <f>D19*2.9%</f>
        <v>8.4998999999999991E-2</v>
      </c>
      <c r="E21" s="131">
        <f>E19*2.9%</f>
        <v>3.970825</v>
      </c>
      <c r="F21" s="131"/>
      <c r="G21" s="131"/>
      <c r="H21" s="132">
        <f>SUM(D21:G21)</f>
        <v>4.0558240000000003</v>
      </c>
    </row>
    <row r="22" spans="1:8" x14ac:dyDescent="0.25">
      <c r="A22" s="4"/>
      <c r="B22" s="5"/>
      <c r="C22" s="5" t="s">
        <v>23</v>
      </c>
      <c r="D22" s="108">
        <f>D20+D21</f>
        <v>0.158274</v>
      </c>
      <c r="E22" s="130">
        <f t="shared" ref="E22:H22" si="1">E20+E21</f>
        <v>7.3939500000000002</v>
      </c>
      <c r="F22" s="130"/>
      <c r="G22" s="130"/>
      <c r="H22" s="130">
        <f t="shared" si="1"/>
        <v>7.5522240000000007</v>
      </c>
    </row>
    <row r="23" spans="1:8" x14ac:dyDescent="0.25">
      <c r="A23" s="4"/>
      <c r="B23" s="5"/>
      <c r="C23" s="5" t="s">
        <v>24</v>
      </c>
      <c r="D23" s="108">
        <f>D22+D19</f>
        <v>3.0892740000000001</v>
      </c>
      <c r="E23" s="130">
        <f t="shared" ref="E23:H23" si="2">E22+E19</f>
        <v>144.31895</v>
      </c>
      <c r="F23" s="130">
        <f t="shared" si="2"/>
        <v>132.506</v>
      </c>
      <c r="G23" s="130">
        <f>G19</f>
        <v>45.542999999999999</v>
      </c>
      <c r="H23" s="130">
        <f t="shared" si="2"/>
        <v>325.457224</v>
      </c>
    </row>
    <row r="24" spans="1:8" x14ac:dyDescent="0.25">
      <c r="A24" s="4"/>
      <c r="B24" s="5"/>
      <c r="C24" s="9" t="s">
        <v>25</v>
      </c>
      <c r="D24" s="30"/>
      <c r="E24" s="133"/>
      <c r="F24" s="133"/>
      <c r="G24" s="133"/>
      <c r="H24" s="131">
        <f>('02-01-01'!N149+'02-01-02'!N251)/1000</f>
        <v>33.125999999999998</v>
      </c>
    </row>
    <row r="25" spans="1:8" x14ac:dyDescent="0.25">
      <c r="A25" s="4"/>
      <c r="B25" s="5"/>
      <c r="C25" s="9" t="s">
        <v>4</v>
      </c>
      <c r="D25" s="30"/>
      <c r="E25" s="133"/>
      <c r="F25" s="133"/>
      <c r="G25" s="133"/>
      <c r="H25" s="131">
        <f>('02-01-01'!N150+'02-01-02'!N252)/1000</f>
        <v>2.0030000000000001</v>
      </c>
    </row>
    <row r="26" spans="1:8" x14ac:dyDescent="0.25">
      <c r="A26" s="4"/>
      <c r="B26" s="5"/>
      <c r="C26" s="9" t="s">
        <v>26</v>
      </c>
      <c r="D26" s="30"/>
      <c r="E26" s="133"/>
      <c r="F26" s="133"/>
      <c r="G26" s="133"/>
      <c r="H26" s="131">
        <f>('02-01-01'!N152+2396)/1000</f>
        <v>51.44</v>
      </c>
    </row>
    <row r="27" spans="1:8" x14ac:dyDescent="0.25">
      <c r="A27" s="4"/>
      <c r="B27" s="5"/>
      <c r="C27" s="9" t="s">
        <v>27</v>
      </c>
      <c r="D27" s="30"/>
      <c r="E27" s="133"/>
      <c r="F27" s="133"/>
      <c r="G27" s="133"/>
      <c r="H27" s="131">
        <f>('02-01-01'!N165+'02-01-02'!N271)/1000</f>
        <v>30.119</v>
      </c>
    </row>
    <row r="28" spans="1:8" x14ac:dyDescent="0.25">
      <c r="A28" s="4"/>
      <c r="B28" s="5"/>
      <c r="C28" s="9" t="s">
        <v>28</v>
      </c>
      <c r="D28" s="30"/>
      <c r="E28" s="133"/>
      <c r="F28" s="133"/>
      <c r="G28" s="133"/>
      <c r="H28" s="131">
        <f>('02-01-01'!N166+'02-01-02'!N272)/1000</f>
        <v>15.709</v>
      </c>
    </row>
    <row r="29" spans="1:8" x14ac:dyDescent="0.25">
      <c r="A29" s="4"/>
      <c r="B29" s="5"/>
      <c r="C29" s="9" t="s">
        <v>29</v>
      </c>
      <c r="D29" s="30"/>
      <c r="E29" s="133"/>
      <c r="F29" s="133"/>
      <c r="G29" s="133"/>
      <c r="H29" s="131">
        <f>('02-01-02'!N267)/1000</f>
        <v>60.935000000000002</v>
      </c>
    </row>
    <row r="30" spans="1:8" x14ac:dyDescent="0.25">
      <c r="A30" s="4"/>
      <c r="B30" s="5"/>
      <c r="C30" s="9" t="s">
        <v>30</v>
      </c>
      <c r="D30" s="30"/>
      <c r="E30" s="30"/>
      <c r="F30" s="30"/>
      <c r="G30" s="30"/>
      <c r="H30" s="122"/>
    </row>
    <row r="32" spans="1:8" x14ac:dyDescent="0.25">
      <c r="B32" s="3" t="s">
        <v>43</v>
      </c>
    </row>
    <row r="33" spans="2:2" x14ac:dyDescent="0.25">
      <c r="B33" s="3" t="s">
        <v>184</v>
      </c>
    </row>
  </sheetData>
  <mergeCells count="5">
    <mergeCell ref="C3:H3"/>
    <mergeCell ref="A13:A14"/>
    <mergeCell ref="B13:B14"/>
    <mergeCell ref="C13:C14"/>
    <mergeCell ref="D13:H13"/>
  </mergeCells>
  <pageMargins left="0.75" right="0.75" top="1" bottom="1" header="0.5" footer="0.5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3"/>
  <sheetViews>
    <sheetView workbookViewId="0">
      <selection activeCell="G24" sqref="G24"/>
    </sheetView>
  </sheetViews>
  <sheetFormatPr defaultRowHeight="14.25" x14ac:dyDescent="0.2"/>
  <sheetData>
    <row r="1" spans="1:14" x14ac:dyDescent="0.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6" t="s">
        <v>285</v>
      </c>
    </row>
    <row r="2" spans="1:14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6" t="s">
        <v>286</v>
      </c>
    </row>
    <row r="3" spans="1:14" x14ac:dyDescent="0.2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6"/>
    </row>
    <row r="4" spans="1:14" x14ac:dyDescent="0.2">
      <c r="A4" s="386" t="s">
        <v>287</v>
      </c>
      <c r="B4" s="386"/>
      <c r="C4" s="386"/>
      <c r="D4" s="138"/>
      <c r="E4" s="134"/>
      <c r="F4" s="134"/>
      <c r="G4" s="134"/>
      <c r="H4" s="134"/>
      <c r="I4" s="134"/>
      <c r="J4" s="134"/>
      <c r="K4" s="386" t="s">
        <v>288</v>
      </c>
      <c r="L4" s="386"/>
      <c r="M4" s="386"/>
      <c r="N4" s="386"/>
    </row>
    <row r="5" spans="1:14" x14ac:dyDescent="0.2">
      <c r="A5" s="387"/>
      <c r="B5" s="387"/>
      <c r="C5" s="387"/>
      <c r="D5" s="387"/>
      <c r="E5" s="135"/>
      <c r="F5" s="134"/>
      <c r="G5" s="134"/>
      <c r="H5" s="134"/>
      <c r="I5" s="134"/>
      <c r="J5" s="388"/>
      <c r="K5" s="388"/>
      <c r="L5" s="388"/>
      <c r="M5" s="388"/>
      <c r="N5" s="388"/>
    </row>
    <row r="6" spans="1:14" x14ac:dyDescent="0.2">
      <c r="A6" s="389"/>
      <c r="B6" s="389"/>
      <c r="C6" s="389"/>
      <c r="D6" s="389"/>
      <c r="E6" s="134"/>
      <c r="F6" s="134"/>
      <c r="G6" s="134"/>
      <c r="H6" s="134"/>
      <c r="I6" s="134"/>
      <c r="J6" s="389"/>
      <c r="K6" s="389"/>
      <c r="L6" s="389"/>
      <c r="M6" s="389"/>
      <c r="N6" s="389"/>
    </row>
    <row r="7" spans="1:14" x14ac:dyDescent="0.2">
      <c r="A7" s="142"/>
      <c r="B7" s="143"/>
      <c r="C7" s="135"/>
      <c r="D7" s="135"/>
      <c r="E7" s="134"/>
      <c r="F7" s="134"/>
      <c r="G7" s="134"/>
      <c r="H7" s="134"/>
      <c r="I7" s="134"/>
      <c r="J7" s="142"/>
      <c r="K7" s="142"/>
      <c r="L7" s="142"/>
      <c r="M7" s="142"/>
      <c r="N7" s="143"/>
    </row>
    <row r="8" spans="1:14" x14ac:dyDescent="0.2">
      <c r="A8" s="134" t="s">
        <v>289</v>
      </c>
      <c r="B8" s="144"/>
      <c r="C8" s="144"/>
      <c r="D8" s="144"/>
      <c r="E8" s="134"/>
      <c r="F8" s="134"/>
      <c r="G8" s="134"/>
      <c r="H8" s="134"/>
      <c r="I8" s="134"/>
      <c r="J8" s="134"/>
      <c r="K8" s="134"/>
      <c r="L8" s="144"/>
      <c r="M8" s="144"/>
      <c r="N8" s="136" t="s">
        <v>289</v>
      </c>
    </row>
    <row r="9" spans="1:14" x14ac:dyDescent="0.2">
      <c r="A9" s="134"/>
      <c r="B9" s="134"/>
      <c r="C9" s="134"/>
      <c r="D9" s="134"/>
      <c r="E9" s="134"/>
      <c r="F9" s="145"/>
      <c r="G9" s="134"/>
      <c r="H9" s="134"/>
      <c r="I9" s="134"/>
      <c r="J9" s="134"/>
      <c r="K9" s="134"/>
      <c r="L9" s="134"/>
      <c r="M9" s="134"/>
      <c r="N9" s="134"/>
    </row>
    <row r="10" spans="1:14" x14ac:dyDescent="0.2">
      <c r="A10" s="139" t="s">
        <v>290</v>
      </c>
      <c r="B10" s="144"/>
      <c r="C10" s="134"/>
      <c r="D10" s="389"/>
      <c r="E10" s="389"/>
      <c r="F10" s="389"/>
      <c r="G10" s="389"/>
      <c r="H10" s="389"/>
      <c r="I10" s="389"/>
      <c r="J10" s="389"/>
      <c r="K10" s="389"/>
      <c r="L10" s="389"/>
      <c r="M10" s="389"/>
      <c r="N10" s="389"/>
    </row>
    <row r="11" spans="1:14" x14ac:dyDescent="0.2">
      <c r="A11" s="146" t="s">
        <v>291</v>
      </c>
      <c r="B11" s="134"/>
      <c r="C11" s="134"/>
      <c r="D11" s="142" t="s">
        <v>292</v>
      </c>
      <c r="E11" s="142"/>
      <c r="F11" s="147"/>
      <c r="G11" s="147"/>
      <c r="H11" s="147"/>
      <c r="I11" s="147"/>
      <c r="J11" s="147"/>
      <c r="K11" s="147"/>
      <c r="L11" s="147"/>
      <c r="M11" s="147"/>
      <c r="N11" s="147"/>
    </row>
    <row r="12" spans="1:14" x14ac:dyDescent="0.2">
      <c r="A12" s="146"/>
      <c r="B12" s="134"/>
      <c r="C12" s="134"/>
      <c r="D12" s="134"/>
      <c r="E12" s="134"/>
      <c r="F12" s="144"/>
      <c r="G12" s="144"/>
      <c r="H12" s="144"/>
      <c r="I12" s="144"/>
      <c r="J12" s="144"/>
      <c r="K12" s="144"/>
      <c r="L12" s="144"/>
      <c r="M12" s="144"/>
      <c r="N12" s="144"/>
    </row>
    <row r="13" spans="1:14" x14ac:dyDescent="0.2">
      <c r="A13" s="390"/>
      <c r="B13" s="390"/>
      <c r="C13" s="390"/>
      <c r="D13" s="390"/>
      <c r="E13" s="390"/>
      <c r="F13" s="390"/>
      <c r="G13" s="390"/>
      <c r="H13" s="390"/>
      <c r="I13" s="390"/>
      <c r="J13" s="390"/>
      <c r="K13" s="390"/>
      <c r="L13" s="390"/>
      <c r="M13" s="390"/>
      <c r="N13" s="390"/>
    </row>
    <row r="14" spans="1:14" x14ac:dyDescent="0.2">
      <c r="A14" s="377" t="s">
        <v>293</v>
      </c>
      <c r="B14" s="377"/>
      <c r="C14" s="377"/>
      <c r="D14" s="377"/>
      <c r="E14" s="377"/>
      <c r="F14" s="377"/>
      <c r="G14" s="377"/>
      <c r="H14" s="377"/>
      <c r="I14" s="377"/>
      <c r="J14" s="377"/>
      <c r="K14" s="377"/>
      <c r="L14" s="377"/>
      <c r="M14" s="377"/>
      <c r="N14" s="377"/>
    </row>
    <row r="15" spans="1:14" x14ac:dyDescent="0.2">
      <c r="A15" s="148"/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148"/>
      <c r="N15" s="148"/>
    </row>
    <row r="16" spans="1:14" x14ac:dyDescent="0.2">
      <c r="A16" s="390"/>
      <c r="B16" s="390"/>
      <c r="C16" s="390"/>
      <c r="D16" s="390"/>
      <c r="E16" s="390"/>
      <c r="F16" s="390"/>
      <c r="G16" s="390"/>
      <c r="H16" s="390"/>
      <c r="I16" s="390"/>
      <c r="J16" s="390"/>
      <c r="K16" s="390"/>
      <c r="L16" s="390"/>
      <c r="M16" s="390"/>
      <c r="N16" s="390"/>
    </row>
    <row r="17" spans="1:14" x14ac:dyDescent="0.2">
      <c r="A17" s="377" t="s">
        <v>294</v>
      </c>
      <c r="B17" s="377"/>
      <c r="C17" s="377"/>
      <c r="D17" s="377"/>
      <c r="E17" s="377"/>
      <c r="F17" s="377"/>
      <c r="G17" s="377"/>
      <c r="H17" s="377"/>
      <c r="I17" s="377"/>
      <c r="J17" s="377"/>
      <c r="K17" s="377"/>
      <c r="L17" s="377"/>
      <c r="M17" s="377"/>
      <c r="N17" s="377"/>
    </row>
    <row r="18" spans="1:14" ht="18" x14ac:dyDescent="0.25">
      <c r="A18" s="392" t="s">
        <v>371</v>
      </c>
      <c r="B18" s="392"/>
      <c r="C18" s="392"/>
      <c r="D18" s="392"/>
      <c r="E18" s="392"/>
      <c r="F18" s="392"/>
      <c r="G18" s="392"/>
      <c r="H18" s="392"/>
      <c r="I18" s="392"/>
      <c r="J18" s="392"/>
      <c r="K18" s="392"/>
      <c r="L18" s="392"/>
      <c r="M18" s="392"/>
      <c r="N18" s="392"/>
    </row>
    <row r="19" spans="1:14" ht="18" x14ac:dyDescent="0.25">
      <c r="A19" s="149"/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</row>
    <row r="20" spans="1:14" ht="29.25" customHeight="1" x14ac:dyDescent="0.2">
      <c r="A20" s="398" t="s">
        <v>621</v>
      </c>
      <c r="B20" s="398"/>
      <c r="C20" s="398"/>
      <c r="D20" s="398"/>
      <c r="E20" s="398"/>
      <c r="F20" s="398"/>
      <c r="G20" s="398"/>
      <c r="H20" s="398"/>
      <c r="I20" s="398"/>
      <c r="J20" s="398"/>
      <c r="K20" s="398"/>
      <c r="L20" s="398"/>
      <c r="M20" s="398"/>
      <c r="N20" s="398"/>
    </row>
    <row r="21" spans="1:14" x14ac:dyDescent="0.2">
      <c r="A21" s="377" t="s">
        <v>296</v>
      </c>
      <c r="B21" s="377"/>
      <c r="C21" s="377"/>
      <c r="D21" s="377"/>
      <c r="E21" s="377"/>
      <c r="F21" s="377"/>
      <c r="G21" s="377"/>
      <c r="H21" s="377"/>
      <c r="I21" s="377"/>
      <c r="J21" s="377"/>
      <c r="K21" s="377"/>
      <c r="L21" s="377"/>
      <c r="M21" s="377"/>
      <c r="N21" s="377"/>
    </row>
    <row r="22" spans="1:14" x14ac:dyDescent="0.2">
      <c r="A22" s="134" t="s">
        <v>297</v>
      </c>
      <c r="B22" s="150" t="s">
        <v>298</v>
      </c>
      <c r="C22" s="134" t="s">
        <v>299</v>
      </c>
      <c r="D22" s="134"/>
      <c r="E22" s="134"/>
      <c r="F22" s="135"/>
      <c r="G22" s="135"/>
      <c r="H22" s="135"/>
      <c r="I22" s="135"/>
      <c r="J22" s="135"/>
      <c r="K22" s="135"/>
      <c r="L22" s="135"/>
      <c r="M22" s="135"/>
      <c r="N22" s="135"/>
    </row>
    <row r="23" spans="1:14" x14ac:dyDescent="0.2">
      <c r="A23" s="134" t="s">
        <v>300</v>
      </c>
      <c r="B23" s="398"/>
      <c r="C23" s="398"/>
      <c r="D23" s="398"/>
      <c r="E23" s="398"/>
      <c r="F23" s="398"/>
      <c r="G23" s="135"/>
      <c r="H23" s="135"/>
      <c r="I23" s="135"/>
      <c r="J23" s="135"/>
      <c r="K23" s="135"/>
      <c r="L23" s="135"/>
      <c r="M23" s="135"/>
      <c r="N23" s="135"/>
    </row>
    <row r="24" spans="1:14" x14ac:dyDescent="0.2">
      <c r="A24" s="134"/>
      <c r="B24" s="399" t="s">
        <v>301</v>
      </c>
      <c r="C24" s="399"/>
      <c r="D24" s="399"/>
      <c r="E24" s="399"/>
      <c r="F24" s="399"/>
      <c r="G24" s="151"/>
      <c r="H24" s="151"/>
      <c r="I24" s="151"/>
      <c r="J24" s="151"/>
      <c r="K24" s="151"/>
      <c r="L24" s="151"/>
      <c r="M24" s="152"/>
      <c r="N24" s="151"/>
    </row>
    <row r="25" spans="1:14" x14ac:dyDescent="0.2">
      <c r="A25" s="134"/>
      <c r="B25" s="134"/>
      <c r="C25" s="134"/>
      <c r="D25" s="153"/>
      <c r="E25" s="153"/>
      <c r="F25" s="153"/>
      <c r="G25" s="153"/>
      <c r="H25" s="153"/>
      <c r="I25" s="153"/>
      <c r="J25" s="153"/>
      <c r="K25" s="153"/>
      <c r="L25" s="153"/>
      <c r="M25" s="151"/>
      <c r="N25" s="151"/>
    </row>
    <row r="26" spans="1:14" x14ac:dyDescent="0.2">
      <c r="A26" s="154" t="s">
        <v>302</v>
      </c>
      <c r="B26" s="134"/>
      <c r="C26" s="134"/>
      <c r="D26" s="142" t="s">
        <v>372</v>
      </c>
      <c r="E26" s="134"/>
      <c r="F26" s="155"/>
      <c r="G26" s="155"/>
      <c r="H26" s="155"/>
      <c r="I26" s="155"/>
      <c r="J26" s="155"/>
      <c r="K26" s="155"/>
      <c r="L26" s="155"/>
      <c r="M26" s="155"/>
      <c r="N26" s="155"/>
    </row>
    <row r="27" spans="1:14" x14ac:dyDescent="0.2">
      <c r="A27" s="134"/>
      <c r="B27" s="134"/>
      <c r="C27" s="134"/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</row>
    <row r="28" spans="1:14" x14ac:dyDescent="0.2">
      <c r="A28" s="154" t="s">
        <v>303</v>
      </c>
      <c r="B28" s="134"/>
      <c r="C28" s="156">
        <v>64.45</v>
      </c>
      <c r="D28" s="157" t="s">
        <v>373</v>
      </c>
      <c r="E28" s="146" t="s">
        <v>304</v>
      </c>
      <c r="F28" s="134"/>
      <c r="G28" s="134"/>
      <c r="H28" s="134"/>
      <c r="I28" s="134"/>
      <c r="J28" s="134"/>
      <c r="K28" s="134"/>
      <c r="L28" s="158"/>
      <c r="M28" s="158"/>
      <c r="N28" s="134"/>
    </row>
    <row r="29" spans="1:14" x14ac:dyDescent="0.2">
      <c r="A29" s="134"/>
      <c r="B29" s="134" t="s">
        <v>237</v>
      </c>
      <c r="C29" s="159"/>
      <c r="D29" s="160"/>
      <c r="E29" s="146"/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x14ac:dyDescent="0.2">
      <c r="A30" s="134"/>
      <c r="B30" s="134" t="s">
        <v>218</v>
      </c>
      <c r="C30" s="156">
        <v>2.93</v>
      </c>
      <c r="D30" s="157" t="s">
        <v>374</v>
      </c>
      <c r="E30" s="146" t="s">
        <v>304</v>
      </c>
      <c r="F30" s="134"/>
      <c r="G30" s="134" t="s">
        <v>306</v>
      </c>
      <c r="H30" s="134"/>
      <c r="I30" s="134"/>
      <c r="J30" s="134"/>
      <c r="K30" s="134"/>
      <c r="L30" s="156">
        <v>5.74</v>
      </c>
      <c r="M30" s="157" t="s">
        <v>375</v>
      </c>
      <c r="N30" s="146" t="s">
        <v>304</v>
      </c>
    </row>
    <row r="31" spans="1:14" x14ac:dyDescent="0.2">
      <c r="A31" s="134"/>
      <c r="B31" s="134" t="s">
        <v>19</v>
      </c>
      <c r="C31" s="156">
        <v>61.52</v>
      </c>
      <c r="D31" s="161" t="s">
        <v>376</v>
      </c>
      <c r="E31" s="146" t="s">
        <v>304</v>
      </c>
      <c r="F31" s="134"/>
      <c r="G31" s="134" t="s">
        <v>307</v>
      </c>
      <c r="H31" s="134"/>
      <c r="I31" s="134"/>
      <c r="J31" s="134"/>
      <c r="K31" s="134"/>
      <c r="L31" s="162"/>
      <c r="M31" s="162">
        <v>16.3</v>
      </c>
      <c r="N31" s="146" t="s">
        <v>308</v>
      </c>
    </row>
    <row r="32" spans="1:14" x14ac:dyDescent="0.2">
      <c r="A32" s="134"/>
      <c r="B32" s="134" t="s">
        <v>20</v>
      </c>
      <c r="C32" s="156">
        <v>0</v>
      </c>
      <c r="D32" s="161" t="s">
        <v>305</v>
      </c>
      <c r="E32" s="146" t="s">
        <v>304</v>
      </c>
      <c r="F32" s="134"/>
      <c r="G32" s="134" t="s">
        <v>309</v>
      </c>
      <c r="H32" s="134"/>
      <c r="I32" s="134"/>
      <c r="J32" s="134"/>
      <c r="K32" s="134"/>
      <c r="L32" s="162"/>
      <c r="M32" s="162">
        <v>0.39</v>
      </c>
      <c r="N32" s="146" t="s">
        <v>308</v>
      </c>
    </row>
    <row r="33" spans="1:14" x14ac:dyDescent="0.2">
      <c r="A33" s="134"/>
      <c r="B33" s="134" t="s">
        <v>21</v>
      </c>
      <c r="C33" s="156">
        <v>0</v>
      </c>
      <c r="D33" s="157" t="s">
        <v>305</v>
      </c>
      <c r="E33" s="146" t="s">
        <v>304</v>
      </c>
      <c r="F33" s="134"/>
      <c r="G33" s="134" t="s">
        <v>310</v>
      </c>
      <c r="H33" s="134"/>
      <c r="I33" s="134"/>
      <c r="J33" s="134"/>
      <c r="K33" s="134"/>
      <c r="L33" s="400"/>
      <c r="M33" s="400"/>
      <c r="N33" s="134"/>
    </row>
    <row r="34" spans="1:14" x14ac:dyDescent="0.2">
      <c r="A34" s="134"/>
      <c r="B34" s="134"/>
      <c r="C34" s="159"/>
      <c r="D34" s="160"/>
      <c r="E34" s="139"/>
      <c r="F34" s="134"/>
      <c r="G34" s="134"/>
      <c r="H34" s="134"/>
      <c r="I34" s="134"/>
      <c r="J34" s="134"/>
      <c r="K34" s="134"/>
      <c r="L34" s="155"/>
      <c r="M34" s="155"/>
      <c r="N34" s="134"/>
    </row>
    <row r="35" spans="1:14" x14ac:dyDescent="0.2">
      <c r="A35" s="163"/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ht="14.25" customHeight="1" x14ac:dyDescent="0.2">
      <c r="A36" s="393" t="s">
        <v>11</v>
      </c>
      <c r="B36" s="393" t="s">
        <v>12</v>
      </c>
      <c r="C36" s="393" t="s">
        <v>311</v>
      </c>
      <c r="D36" s="393"/>
      <c r="E36" s="393"/>
      <c r="F36" s="393" t="s">
        <v>312</v>
      </c>
      <c r="G36" s="393" t="s">
        <v>313</v>
      </c>
      <c r="H36" s="393"/>
      <c r="I36" s="393"/>
      <c r="J36" s="393" t="s">
        <v>314</v>
      </c>
      <c r="K36" s="393"/>
      <c r="L36" s="393"/>
      <c r="M36" s="393" t="s">
        <v>315</v>
      </c>
      <c r="N36" s="393" t="s">
        <v>316</v>
      </c>
    </row>
    <row r="37" spans="1:14" x14ac:dyDescent="0.2">
      <c r="A37" s="393"/>
      <c r="B37" s="393"/>
      <c r="C37" s="393"/>
      <c r="D37" s="393"/>
      <c r="E37" s="393"/>
      <c r="F37" s="393"/>
      <c r="G37" s="393"/>
      <c r="H37" s="393"/>
      <c r="I37" s="393"/>
      <c r="J37" s="393"/>
      <c r="K37" s="393"/>
      <c r="L37" s="393"/>
      <c r="M37" s="393"/>
      <c r="N37" s="393"/>
    </row>
    <row r="38" spans="1:14" ht="45" x14ac:dyDescent="0.2">
      <c r="A38" s="393"/>
      <c r="B38" s="393"/>
      <c r="C38" s="393"/>
      <c r="D38" s="393"/>
      <c r="E38" s="393"/>
      <c r="F38" s="393"/>
      <c r="G38" s="164" t="s">
        <v>317</v>
      </c>
      <c r="H38" s="164" t="s">
        <v>318</v>
      </c>
      <c r="I38" s="164" t="s">
        <v>319</v>
      </c>
      <c r="J38" s="164" t="s">
        <v>317</v>
      </c>
      <c r="K38" s="164" t="s">
        <v>318</v>
      </c>
      <c r="L38" s="164" t="s">
        <v>22</v>
      </c>
      <c r="M38" s="393"/>
      <c r="N38" s="393"/>
    </row>
    <row r="39" spans="1:14" x14ac:dyDescent="0.2">
      <c r="A39" s="165">
        <v>1</v>
      </c>
      <c r="B39" s="165">
        <v>2</v>
      </c>
      <c r="C39" s="391">
        <v>3</v>
      </c>
      <c r="D39" s="391"/>
      <c r="E39" s="391"/>
      <c r="F39" s="165">
        <v>4</v>
      </c>
      <c r="G39" s="165">
        <v>5</v>
      </c>
      <c r="H39" s="165">
        <v>6</v>
      </c>
      <c r="I39" s="165">
        <v>7</v>
      </c>
      <c r="J39" s="165">
        <v>8</v>
      </c>
      <c r="K39" s="165">
        <v>9</v>
      </c>
      <c r="L39" s="165">
        <v>10</v>
      </c>
      <c r="M39" s="165">
        <v>11</v>
      </c>
      <c r="N39" s="165">
        <v>12</v>
      </c>
    </row>
    <row r="40" spans="1:14" x14ac:dyDescent="0.2">
      <c r="A40" s="379" t="s">
        <v>377</v>
      </c>
      <c r="B40" s="380"/>
      <c r="C40" s="380"/>
      <c r="D40" s="380"/>
      <c r="E40" s="380"/>
      <c r="F40" s="380"/>
      <c r="G40" s="380"/>
      <c r="H40" s="380"/>
      <c r="I40" s="380"/>
      <c r="J40" s="380"/>
      <c r="K40" s="380"/>
      <c r="L40" s="380"/>
      <c r="M40" s="380"/>
      <c r="N40" s="381"/>
    </row>
    <row r="41" spans="1:14" ht="22.5" customHeight="1" x14ac:dyDescent="0.2">
      <c r="A41" s="166"/>
      <c r="B41" s="167"/>
      <c r="C41" s="167"/>
      <c r="D41" s="167"/>
      <c r="E41" s="167"/>
      <c r="F41" s="166"/>
      <c r="G41" s="166"/>
      <c r="H41" s="166"/>
      <c r="I41" s="166"/>
      <c r="J41" s="168"/>
      <c r="K41" s="166"/>
      <c r="L41" s="168"/>
      <c r="M41" s="169"/>
      <c r="N41" s="168"/>
    </row>
    <row r="42" spans="1:14" x14ac:dyDescent="0.2">
      <c r="A42" s="170"/>
      <c r="B42" s="171"/>
      <c r="C42" s="382" t="s">
        <v>378</v>
      </c>
      <c r="D42" s="382"/>
      <c r="E42" s="382"/>
      <c r="F42" s="382"/>
      <c r="G42" s="382"/>
      <c r="H42" s="382"/>
      <c r="I42" s="382"/>
      <c r="J42" s="382"/>
      <c r="K42" s="382"/>
      <c r="L42" s="173"/>
      <c r="M42" s="174"/>
      <c r="N42" s="175"/>
    </row>
    <row r="43" spans="1:14" x14ac:dyDescent="0.2">
      <c r="A43" s="176"/>
      <c r="B43" s="168"/>
      <c r="C43" s="378" t="s">
        <v>379</v>
      </c>
      <c r="D43" s="378"/>
      <c r="E43" s="378"/>
      <c r="F43" s="378"/>
      <c r="G43" s="378"/>
      <c r="H43" s="378"/>
      <c r="I43" s="378"/>
      <c r="J43" s="378"/>
      <c r="K43" s="378"/>
      <c r="L43" s="177"/>
      <c r="M43" s="178"/>
      <c r="N43" s="179"/>
    </row>
    <row r="44" spans="1:14" x14ac:dyDescent="0.2">
      <c r="A44" s="379" t="s">
        <v>380</v>
      </c>
      <c r="B44" s="380"/>
      <c r="C44" s="380"/>
      <c r="D44" s="380"/>
      <c r="E44" s="380"/>
      <c r="F44" s="380"/>
      <c r="G44" s="380"/>
      <c r="H44" s="380"/>
      <c r="I44" s="380"/>
      <c r="J44" s="380"/>
      <c r="K44" s="380"/>
      <c r="L44" s="380"/>
      <c r="M44" s="380"/>
      <c r="N44" s="381"/>
    </row>
    <row r="45" spans="1:14" x14ac:dyDescent="0.2">
      <c r="A45" s="166"/>
      <c r="B45" s="167"/>
      <c r="C45" s="167"/>
      <c r="D45" s="167"/>
      <c r="E45" s="167"/>
      <c r="F45" s="166"/>
      <c r="G45" s="166"/>
      <c r="H45" s="166"/>
      <c r="I45" s="166"/>
      <c r="J45" s="168"/>
      <c r="K45" s="166"/>
      <c r="L45" s="168"/>
      <c r="M45" s="169"/>
      <c r="N45" s="168"/>
    </row>
    <row r="46" spans="1:14" x14ac:dyDescent="0.2">
      <c r="A46" s="170"/>
      <c r="B46" s="171"/>
      <c r="C46" s="382" t="s">
        <v>381</v>
      </c>
      <c r="D46" s="382"/>
      <c r="E46" s="382"/>
      <c r="F46" s="382"/>
      <c r="G46" s="382"/>
      <c r="H46" s="382"/>
      <c r="I46" s="382"/>
      <c r="J46" s="382"/>
      <c r="K46" s="382"/>
      <c r="L46" s="173"/>
      <c r="M46" s="174"/>
      <c r="N46" s="175"/>
    </row>
    <row r="47" spans="1:14" x14ac:dyDescent="0.2">
      <c r="A47" s="176"/>
      <c r="B47" s="168"/>
      <c r="C47" s="378" t="s">
        <v>382</v>
      </c>
      <c r="D47" s="378"/>
      <c r="E47" s="378"/>
      <c r="F47" s="378"/>
      <c r="G47" s="378"/>
      <c r="H47" s="378"/>
      <c r="I47" s="378"/>
      <c r="J47" s="378"/>
      <c r="K47" s="378"/>
      <c r="L47" s="177"/>
      <c r="M47" s="178"/>
      <c r="N47" s="179"/>
    </row>
    <row r="48" spans="1:14" ht="14.25" customHeight="1" x14ac:dyDescent="0.2">
      <c r="A48" s="379" t="s">
        <v>383</v>
      </c>
      <c r="B48" s="380"/>
      <c r="C48" s="380"/>
      <c r="D48" s="380"/>
      <c r="E48" s="380"/>
      <c r="F48" s="380"/>
      <c r="G48" s="380"/>
      <c r="H48" s="380"/>
      <c r="I48" s="380"/>
      <c r="J48" s="380"/>
      <c r="K48" s="380"/>
      <c r="L48" s="380"/>
      <c r="M48" s="380"/>
      <c r="N48" s="381"/>
    </row>
    <row r="49" spans="1:14" x14ac:dyDescent="0.2">
      <c r="A49" s="383" t="s">
        <v>384</v>
      </c>
      <c r="B49" s="384"/>
      <c r="C49" s="384"/>
      <c r="D49" s="384"/>
      <c r="E49" s="384"/>
      <c r="F49" s="384"/>
      <c r="G49" s="384"/>
      <c r="H49" s="384"/>
      <c r="I49" s="384"/>
      <c r="J49" s="384"/>
      <c r="K49" s="384"/>
      <c r="L49" s="384"/>
      <c r="M49" s="384"/>
      <c r="N49" s="385"/>
    </row>
    <row r="50" spans="1:14" ht="14.25" customHeight="1" x14ac:dyDescent="0.2">
      <c r="A50" s="180" t="s">
        <v>320</v>
      </c>
      <c r="B50" s="172" t="s">
        <v>385</v>
      </c>
      <c r="C50" s="382" t="s">
        <v>321</v>
      </c>
      <c r="D50" s="382"/>
      <c r="E50" s="382"/>
      <c r="F50" s="181" t="s">
        <v>322</v>
      </c>
      <c r="G50" s="181"/>
      <c r="H50" s="181"/>
      <c r="I50" s="181" t="s">
        <v>320</v>
      </c>
      <c r="J50" s="182"/>
      <c r="K50" s="181"/>
      <c r="L50" s="182"/>
      <c r="M50" s="181"/>
      <c r="N50" s="183"/>
    </row>
    <row r="51" spans="1:14" ht="14.25" customHeight="1" x14ac:dyDescent="0.2">
      <c r="A51" s="184"/>
      <c r="B51" s="185" t="s">
        <v>386</v>
      </c>
      <c r="C51" s="389" t="s">
        <v>387</v>
      </c>
      <c r="D51" s="389"/>
      <c r="E51" s="389"/>
      <c r="F51" s="389"/>
      <c r="G51" s="389"/>
      <c r="H51" s="389"/>
      <c r="I51" s="389"/>
      <c r="J51" s="389"/>
      <c r="K51" s="389"/>
      <c r="L51" s="389"/>
      <c r="M51" s="389"/>
      <c r="N51" s="394"/>
    </row>
    <row r="52" spans="1:14" ht="14.25" customHeight="1" x14ac:dyDescent="0.2">
      <c r="A52" s="186"/>
      <c r="B52" s="185" t="s">
        <v>320</v>
      </c>
      <c r="C52" s="389" t="s">
        <v>25</v>
      </c>
      <c r="D52" s="389"/>
      <c r="E52" s="389"/>
      <c r="F52" s="169"/>
      <c r="G52" s="169"/>
      <c r="H52" s="169"/>
      <c r="I52" s="169"/>
      <c r="J52" s="187">
        <v>7.23</v>
      </c>
      <c r="K52" s="169" t="s">
        <v>388</v>
      </c>
      <c r="L52" s="187">
        <v>8.68</v>
      </c>
      <c r="M52" s="169" t="s">
        <v>389</v>
      </c>
      <c r="N52" s="188">
        <v>304</v>
      </c>
    </row>
    <row r="53" spans="1:14" ht="22.5" customHeight="1" x14ac:dyDescent="0.2">
      <c r="A53" s="186"/>
      <c r="B53" s="185" t="s">
        <v>323</v>
      </c>
      <c r="C53" s="389" t="s">
        <v>4</v>
      </c>
      <c r="D53" s="389"/>
      <c r="E53" s="389"/>
      <c r="F53" s="169"/>
      <c r="G53" s="169"/>
      <c r="H53" s="169"/>
      <c r="I53" s="169"/>
      <c r="J53" s="187">
        <v>2.41</v>
      </c>
      <c r="K53" s="169" t="s">
        <v>388</v>
      </c>
      <c r="L53" s="187">
        <v>2.89</v>
      </c>
      <c r="M53" s="169" t="s">
        <v>390</v>
      </c>
      <c r="N53" s="188">
        <v>32</v>
      </c>
    </row>
    <row r="54" spans="1:14" x14ac:dyDescent="0.2">
      <c r="A54" s="186"/>
      <c r="B54" s="185" t="s">
        <v>324</v>
      </c>
      <c r="C54" s="389" t="s">
        <v>325</v>
      </c>
      <c r="D54" s="389"/>
      <c r="E54" s="389"/>
      <c r="F54" s="169"/>
      <c r="G54" s="169"/>
      <c r="H54" s="169"/>
      <c r="I54" s="169"/>
      <c r="J54" s="187">
        <v>0.14000000000000001</v>
      </c>
      <c r="K54" s="169" t="s">
        <v>388</v>
      </c>
      <c r="L54" s="187">
        <v>0.17</v>
      </c>
      <c r="M54" s="169" t="s">
        <v>389</v>
      </c>
      <c r="N54" s="188">
        <v>6</v>
      </c>
    </row>
    <row r="55" spans="1:14" x14ac:dyDescent="0.2">
      <c r="A55" s="186"/>
      <c r="B55" s="185" t="s">
        <v>326</v>
      </c>
      <c r="C55" s="389" t="s">
        <v>327</v>
      </c>
      <c r="D55" s="389"/>
      <c r="E55" s="389"/>
      <c r="F55" s="169"/>
      <c r="G55" s="169"/>
      <c r="H55" s="169"/>
      <c r="I55" s="169"/>
      <c r="J55" s="187">
        <v>0.49</v>
      </c>
      <c r="K55" s="169"/>
      <c r="L55" s="187">
        <v>0.49</v>
      </c>
      <c r="M55" s="169" t="s">
        <v>391</v>
      </c>
      <c r="N55" s="188">
        <v>4</v>
      </c>
    </row>
    <row r="56" spans="1:14" x14ac:dyDescent="0.2">
      <c r="A56" s="186"/>
      <c r="B56" s="185"/>
      <c r="C56" s="389" t="s">
        <v>328</v>
      </c>
      <c r="D56" s="389"/>
      <c r="E56" s="389"/>
      <c r="F56" s="169" t="s">
        <v>329</v>
      </c>
      <c r="G56" s="169" t="s">
        <v>330</v>
      </c>
      <c r="H56" s="169" t="s">
        <v>388</v>
      </c>
      <c r="I56" s="169" t="s">
        <v>392</v>
      </c>
      <c r="J56" s="187"/>
      <c r="K56" s="169"/>
      <c r="L56" s="187"/>
      <c r="M56" s="169"/>
      <c r="N56" s="188"/>
    </row>
    <row r="57" spans="1:14" x14ac:dyDescent="0.2">
      <c r="A57" s="186"/>
      <c r="B57" s="185"/>
      <c r="C57" s="389" t="s">
        <v>331</v>
      </c>
      <c r="D57" s="389"/>
      <c r="E57" s="389"/>
      <c r="F57" s="169" t="s">
        <v>329</v>
      </c>
      <c r="G57" s="169" t="s">
        <v>332</v>
      </c>
      <c r="H57" s="169" t="s">
        <v>388</v>
      </c>
      <c r="I57" s="169" t="s">
        <v>393</v>
      </c>
      <c r="J57" s="187"/>
      <c r="K57" s="169"/>
      <c r="L57" s="187"/>
      <c r="M57" s="169"/>
      <c r="N57" s="188"/>
    </row>
    <row r="58" spans="1:14" x14ac:dyDescent="0.2">
      <c r="A58" s="186"/>
      <c r="B58" s="185"/>
      <c r="C58" s="395" t="s">
        <v>333</v>
      </c>
      <c r="D58" s="395"/>
      <c r="E58" s="395"/>
      <c r="F58" s="189"/>
      <c r="G58" s="189"/>
      <c r="H58" s="189"/>
      <c r="I58" s="189"/>
      <c r="J58" s="190">
        <v>10.130000000000001</v>
      </c>
      <c r="K58" s="189"/>
      <c r="L58" s="190">
        <v>12.06</v>
      </c>
      <c r="M58" s="189"/>
      <c r="N58" s="191"/>
    </row>
    <row r="59" spans="1:14" x14ac:dyDescent="0.2">
      <c r="A59" s="186"/>
      <c r="B59" s="185"/>
      <c r="C59" s="389" t="s">
        <v>334</v>
      </c>
      <c r="D59" s="389"/>
      <c r="E59" s="389"/>
      <c r="F59" s="169"/>
      <c r="G59" s="169"/>
      <c r="H59" s="169"/>
      <c r="I59" s="169"/>
      <c r="J59" s="187"/>
      <c r="K59" s="169"/>
      <c r="L59" s="187">
        <v>8.85</v>
      </c>
      <c r="M59" s="169"/>
      <c r="N59" s="188">
        <v>310</v>
      </c>
    </row>
    <row r="60" spans="1:14" ht="14.25" customHeight="1" x14ac:dyDescent="0.2">
      <c r="A60" s="186"/>
      <c r="B60" s="185" t="s">
        <v>394</v>
      </c>
      <c r="C60" s="389" t="s">
        <v>395</v>
      </c>
      <c r="D60" s="389"/>
      <c r="E60" s="389"/>
      <c r="F60" s="169" t="s">
        <v>335</v>
      </c>
      <c r="G60" s="169" t="s">
        <v>396</v>
      </c>
      <c r="H60" s="169"/>
      <c r="I60" s="169" t="s">
        <v>396</v>
      </c>
      <c r="J60" s="187"/>
      <c r="K60" s="169"/>
      <c r="L60" s="187">
        <v>8.58</v>
      </c>
      <c r="M60" s="169"/>
      <c r="N60" s="188">
        <v>301</v>
      </c>
    </row>
    <row r="61" spans="1:14" ht="45" x14ac:dyDescent="0.2">
      <c r="A61" s="186"/>
      <c r="B61" s="185" t="s">
        <v>397</v>
      </c>
      <c r="C61" s="389" t="s">
        <v>398</v>
      </c>
      <c r="D61" s="389"/>
      <c r="E61" s="389"/>
      <c r="F61" s="169" t="s">
        <v>335</v>
      </c>
      <c r="G61" s="169" t="s">
        <v>399</v>
      </c>
      <c r="H61" s="169"/>
      <c r="I61" s="169" t="s">
        <v>399</v>
      </c>
      <c r="J61" s="187"/>
      <c r="K61" s="169"/>
      <c r="L61" s="187">
        <v>4.51</v>
      </c>
      <c r="M61" s="169"/>
      <c r="N61" s="188">
        <v>158</v>
      </c>
    </row>
    <row r="62" spans="1:14" ht="14.25" customHeight="1" x14ac:dyDescent="0.2">
      <c r="A62" s="192"/>
      <c r="B62" s="167"/>
      <c r="C62" s="382" t="s">
        <v>336</v>
      </c>
      <c r="D62" s="382"/>
      <c r="E62" s="382"/>
      <c r="F62" s="181"/>
      <c r="G62" s="181"/>
      <c r="H62" s="181"/>
      <c r="I62" s="181"/>
      <c r="J62" s="182"/>
      <c r="K62" s="181"/>
      <c r="L62" s="182">
        <v>25.15</v>
      </c>
      <c r="M62" s="189"/>
      <c r="N62" s="183">
        <v>799</v>
      </c>
    </row>
    <row r="63" spans="1:14" ht="14.25" customHeight="1" x14ac:dyDescent="0.2">
      <c r="A63" s="180" t="s">
        <v>323</v>
      </c>
      <c r="B63" s="172" t="s">
        <v>385</v>
      </c>
      <c r="C63" s="382" t="s">
        <v>400</v>
      </c>
      <c r="D63" s="382"/>
      <c r="E63" s="382"/>
      <c r="F63" s="181" t="s">
        <v>322</v>
      </c>
      <c r="G63" s="181"/>
      <c r="H63" s="181"/>
      <c r="I63" s="181" t="s">
        <v>320</v>
      </c>
      <c r="J63" s="182"/>
      <c r="K63" s="181"/>
      <c r="L63" s="182"/>
      <c r="M63" s="181"/>
      <c r="N63" s="183"/>
    </row>
    <row r="64" spans="1:14" ht="14.25" customHeight="1" x14ac:dyDescent="0.2">
      <c r="A64" s="184"/>
      <c r="B64" s="185" t="s">
        <v>386</v>
      </c>
      <c r="C64" s="389" t="s">
        <v>387</v>
      </c>
      <c r="D64" s="389"/>
      <c r="E64" s="389"/>
      <c r="F64" s="389"/>
      <c r="G64" s="389"/>
      <c r="H64" s="389"/>
      <c r="I64" s="389"/>
      <c r="J64" s="389"/>
      <c r="K64" s="389"/>
      <c r="L64" s="389"/>
      <c r="M64" s="389"/>
      <c r="N64" s="394"/>
    </row>
    <row r="65" spans="1:14" ht="22.5" customHeight="1" x14ac:dyDescent="0.2">
      <c r="A65" s="184"/>
      <c r="B65" s="185" t="s">
        <v>401</v>
      </c>
      <c r="C65" s="389" t="s">
        <v>402</v>
      </c>
      <c r="D65" s="389"/>
      <c r="E65" s="389"/>
      <c r="F65" s="389"/>
      <c r="G65" s="389"/>
      <c r="H65" s="389"/>
      <c r="I65" s="389"/>
      <c r="J65" s="389"/>
      <c r="K65" s="389"/>
      <c r="L65" s="389"/>
      <c r="M65" s="389"/>
      <c r="N65" s="394"/>
    </row>
    <row r="66" spans="1:14" x14ac:dyDescent="0.2">
      <c r="A66" s="186"/>
      <c r="B66" s="185" t="s">
        <v>320</v>
      </c>
      <c r="C66" s="389" t="s">
        <v>25</v>
      </c>
      <c r="D66" s="389"/>
      <c r="E66" s="389"/>
      <c r="F66" s="169"/>
      <c r="G66" s="169"/>
      <c r="H66" s="169"/>
      <c r="I66" s="169"/>
      <c r="J66" s="187">
        <v>7.23</v>
      </c>
      <c r="K66" s="169" t="s">
        <v>392</v>
      </c>
      <c r="L66" s="187">
        <v>6.07</v>
      </c>
      <c r="M66" s="169" t="s">
        <v>389</v>
      </c>
      <c r="N66" s="188">
        <v>213</v>
      </c>
    </row>
    <row r="67" spans="1:14" x14ac:dyDescent="0.2">
      <c r="A67" s="186"/>
      <c r="B67" s="185" t="s">
        <v>323</v>
      </c>
      <c r="C67" s="389" t="s">
        <v>4</v>
      </c>
      <c r="D67" s="389"/>
      <c r="E67" s="389"/>
      <c r="F67" s="169"/>
      <c r="G67" s="169"/>
      <c r="H67" s="169"/>
      <c r="I67" s="169"/>
      <c r="J67" s="187">
        <v>2.41</v>
      </c>
      <c r="K67" s="169" t="s">
        <v>392</v>
      </c>
      <c r="L67" s="187">
        <v>2.02</v>
      </c>
      <c r="M67" s="169" t="s">
        <v>390</v>
      </c>
      <c r="N67" s="188">
        <v>22</v>
      </c>
    </row>
    <row r="68" spans="1:14" x14ac:dyDescent="0.2">
      <c r="A68" s="186"/>
      <c r="B68" s="185" t="s">
        <v>324</v>
      </c>
      <c r="C68" s="389" t="s">
        <v>325</v>
      </c>
      <c r="D68" s="389"/>
      <c r="E68" s="389"/>
      <c r="F68" s="169"/>
      <c r="G68" s="169"/>
      <c r="H68" s="169"/>
      <c r="I68" s="169"/>
      <c r="J68" s="187">
        <v>0.14000000000000001</v>
      </c>
      <c r="K68" s="169" t="s">
        <v>392</v>
      </c>
      <c r="L68" s="187">
        <v>0.12</v>
      </c>
      <c r="M68" s="169" t="s">
        <v>389</v>
      </c>
      <c r="N68" s="188">
        <v>4</v>
      </c>
    </row>
    <row r="69" spans="1:14" x14ac:dyDescent="0.2">
      <c r="A69" s="186"/>
      <c r="B69" s="185" t="s">
        <v>326</v>
      </c>
      <c r="C69" s="389" t="s">
        <v>327</v>
      </c>
      <c r="D69" s="389"/>
      <c r="E69" s="389"/>
      <c r="F69" s="169"/>
      <c r="G69" s="169"/>
      <c r="H69" s="169"/>
      <c r="I69" s="169"/>
      <c r="J69" s="187">
        <v>0.49</v>
      </c>
      <c r="K69" s="169" t="s">
        <v>342</v>
      </c>
      <c r="L69" s="187">
        <v>0</v>
      </c>
      <c r="M69" s="169" t="s">
        <v>391</v>
      </c>
      <c r="N69" s="188"/>
    </row>
    <row r="70" spans="1:14" x14ac:dyDescent="0.2">
      <c r="A70" s="186"/>
      <c r="B70" s="185"/>
      <c r="C70" s="389" t="s">
        <v>328</v>
      </c>
      <c r="D70" s="389"/>
      <c r="E70" s="389"/>
      <c r="F70" s="169" t="s">
        <v>329</v>
      </c>
      <c r="G70" s="169" t="s">
        <v>330</v>
      </c>
      <c r="H70" s="169" t="s">
        <v>392</v>
      </c>
      <c r="I70" s="169" t="s">
        <v>403</v>
      </c>
      <c r="J70" s="187"/>
      <c r="K70" s="169"/>
      <c r="L70" s="187"/>
      <c r="M70" s="169"/>
      <c r="N70" s="188"/>
    </row>
    <row r="71" spans="1:14" x14ac:dyDescent="0.2">
      <c r="A71" s="186"/>
      <c r="B71" s="185"/>
      <c r="C71" s="389" t="s">
        <v>331</v>
      </c>
      <c r="D71" s="389"/>
      <c r="E71" s="389"/>
      <c r="F71" s="169" t="s">
        <v>329</v>
      </c>
      <c r="G71" s="169" t="s">
        <v>332</v>
      </c>
      <c r="H71" s="169" t="s">
        <v>392</v>
      </c>
      <c r="I71" s="169" t="s">
        <v>404</v>
      </c>
      <c r="J71" s="187"/>
      <c r="K71" s="169"/>
      <c r="L71" s="187"/>
      <c r="M71" s="169"/>
      <c r="N71" s="188"/>
    </row>
    <row r="72" spans="1:14" ht="14.25" customHeight="1" x14ac:dyDescent="0.2">
      <c r="A72" s="186"/>
      <c r="B72" s="185"/>
      <c r="C72" s="395" t="s">
        <v>333</v>
      </c>
      <c r="D72" s="395"/>
      <c r="E72" s="395"/>
      <c r="F72" s="189"/>
      <c r="G72" s="189"/>
      <c r="H72" s="189"/>
      <c r="I72" s="189"/>
      <c r="J72" s="190">
        <v>10.130000000000001</v>
      </c>
      <c r="K72" s="189"/>
      <c r="L72" s="190">
        <v>8.09</v>
      </c>
      <c r="M72" s="189"/>
      <c r="N72" s="191"/>
    </row>
    <row r="73" spans="1:14" x14ac:dyDescent="0.2">
      <c r="A73" s="186"/>
      <c r="B73" s="185"/>
      <c r="C73" s="389" t="s">
        <v>334</v>
      </c>
      <c r="D73" s="389"/>
      <c r="E73" s="389"/>
      <c r="F73" s="169"/>
      <c r="G73" s="169"/>
      <c r="H73" s="169"/>
      <c r="I73" s="169"/>
      <c r="J73" s="187"/>
      <c r="K73" s="169"/>
      <c r="L73" s="187">
        <v>6.19</v>
      </c>
      <c r="M73" s="169"/>
      <c r="N73" s="188">
        <v>217</v>
      </c>
    </row>
    <row r="74" spans="1:14" ht="14.25" customHeight="1" x14ac:dyDescent="0.2">
      <c r="A74" s="186"/>
      <c r="B74" s="185" t="s">
        <v>394</v>
      </c>
      <c r="C74" s="389" t="s">
        <v>395</v>
      </c>
      <c r="D74" s="389"/>
      <c r="E74" s="389"/>
      <c r="F74" s="169" t="s">
        <v>335</v>
      </c>
      <c r="G74" s="169" t="s">
        <v>396</v>
      </c>
      <c r="H74" s="169"/>
      <c r="I74" s="169" t="s">
        <v>396</v>
      </c>
      <c r="J74" s="187"/>
      <c r="K74" s="169"/>
      <c r="L74" s="187">
        <v>6</v>
      </c>
      <c r="M74" s="169"/>
      <c r="N74" s="188">
        <v>210</v>
      </c>
    </row>
    <row r="75" spans="1:14" ht="14.25" customHeight="1" x14ac:dyDescent="0.2">
      <c r="A75" s="186"/>
      <c r="B75" s="185" t="s">
        <v>397</v>
      </c>
      <c r="C75" s="389" t="s">
        <v>398</v>
      </c>
      <c r="D75" s="389"/>
      <c r="E75" s="389"/>
      <c r="F75" s="169" t="s">
        <v>335</v>
      </c>
      <c r="G75" s="169" t="s">
        <v>399</v>
      </c>
      <c r="H75" s="169"/>
      <c r="I75" s="169" t="s">
        <v>399</v>
      </c>
      <c r="J75" s="187"/>
      <c r="K75" s="169"/>
      <c r="L75" s="187">
        <v>3.16</v>
      </c>
      <c r="M75" s="169"/>
      <c r="N75" s="188">
        <v>111</v>
      </c>
    </row>
    <row r="76" spans="1:14" ht="14.25" customHeight="1" x14ac:dyDescent="0.2">
      <c r="A76" s="192"/>
      <c r="B76" s="167"/>
      <c r="C76" s="382" t="s">
        <v>336</v>
      </c>
      <c r="D76" s="382"/>
      <c r="E76" s="382"/>
      <c r="F76" s="181"/>
      <c r="G76" s="181"/>
      <c r="H76" s="181"/>
      <c r="I76" s="181"/>
      <c r="J76" s="182"/>
      <c r="K76" s="181"/>
      <c r="L76" s="182">
        <v>17.25</v>
      </c>
      <c r="M76" s="189"/>
      <c r="N76" s="183">
        <v>556</v>
      </c>
    </row>
    <row r="77" spans="1:14" ht="22.5" x14ac:dyDescent="0.2">
      <c r="A77" s="180" t="s">
        <v>324</v>
      </c>
      <c r="B77" s="172" t="s">
        <v>405</v>
      </c>
      <c r="C77" s="382" t="s">
        <v>337</v>
      </c>
      <c r="D77" s="382"/>
      <c r="E77" s="382"/>
      <c r="F77" s="181" t="s">
        <v>322</v>
      </c>
      <c r="G77" s="181"/>
      <c r="H77" s="181"/>
      <c r="I77" s="181" t="s">
        <v>324</v>
      </c>
      <c r="J77" s="182"/>
      <c r="K77" s="181"/>
      <c r="L77" s="182"/>
      <c r="M77" s="181"/>
      <c r="N77" s="183"/>
    </row>
    <row r="78" spans="1:14" ht="14.25" customHeight="1" x14ac:dyDescent="0.2">
      <c r="A78" s="184"/>
      <c r="B78" s="185" t="s">
        <v>386</v>
      </c>
      <c r="C78" s="389" t="s">
        <v>387</v>
      </c>
      <c r="D78" s="389"/>
      <c r="E78" s="389"/>
      <c r="F78" s="389"/>
      <c r="G78" s="389"/>
      <c r="H78" s="389"/>
      <c r="I78" s="389"/>
      <c r="J78" s="389"/>
      <c r="K78" s="389"/>
      <c r="L78" s="389"/>
      <c r="M78" s="389"/>
      <c r="N78" s="394"/>
    </row>
    <row r="79" spans="1:14" ht="14.25" customHeight="1" x14ac:dyDescent="0.2">
      <c r="A79" s="186"/>
      <c r="B79" s="185" t="s">
        <v>320</v>
      </c>
      <c r="C79" s="389" t="s">
        <v>25</v>
      </c>
      <c r="D79" s="389"/>
      <c r="E79" s="389"/>
      <c r="F79" s="169"/>
      <c r="G79" s="169"/>
      <c r="H79" s="169"/>
      <c r="I79" s="169"/>
      <c r="J79" s="187">
        <v>24.35</v>
      </c>
      <c r="K79" s="169" t="s">
        <v>388</v>
      </c>
      <c r="L79" s="187">
        <v>87.66</v>
      </c>
      <c r="M79" s="169" t="s">
        <v>389</v>
      </c>
      <c r="N79" s="188">
        <v>3074</v>
      </c>
    </row>
    <row r="80" spans="1:14" x14ac:dyDescent="0.2">
      <c r="A80" s="186"/>
      <c r="B80" s="185" t="s">
        <v>323</v>
      </c>
      <c r="C80" s="389" t="s">
        <v>4</v>
      </c>
      <c r="D80" s="389"/>
      <c r="E80" s="389"/>
      <c r="F80" s="169"/>
      <c r="G80" s="169"/>
      <c r="H80" s="169"/>
      <c r="I80" s="169"/>
      <c r="J80" s="187">
        <v>12.29</v>
      </c>
      <c r="K80" s="169" t="s">
        <v>388</v>
      </c>
      <c r="L80" s="187">
        <v>44.24</v>
      </c>
      <c r="M80" s="169" t="s">
        <v>390</v>
      </c>
      <c r="N80" s="188">
        <v>488</v>
      </c>
    </row>
    <row r="81" spans="1:14" ht="14.25" customHeight="1" x14ac:dyDescent="0.2">
      <c r="A81" s="186"/>
      <c r="B81" s="185" t="s">
        <v>324</v>
      </c>
      <c r="C81" s="389" t="s">
        <v>325</v>
      </c>
      <c r="D81" s="389"/>
      <c r="E81" s="389"/>
      <c r="F81" s="169"/>
      <c r="G81" s="169"/>
      <c r="H81" s="169"/>
      <c r="I81" s="169"/>
      <c r="J81" s="187">
        <v>0.82</v>
      </c>
      <c r="K81" s="169" t="s">
        <v>388</v>
      </c>
      <c r="L81" s="187">
        <v>2.95</v>
      </c>
      <c r="M81" s="169" t="s">
        <v>389</v>
      </c>
      <c r="N81" s="188">
        <v>103</v>
      </c>
    </row>
    <row r="82" spans="1:14" ht="14.25" customHeight="1" x14ac:dyDescent="0.2">
      <c r="A82" s="186"/>
      <c r="B82" s="185" t="s">
        <v>326</v>
      </c>
      <c r="C82" s="389" t="s">
        <v>327</v>
      </c>
      <c r="D82" s="389"/>
      <c r="E82" s="389"/>
      <c r="F82" s="169"/>
      <c r="G82" s="169"/>
      <c r="H82" s="169"/>
      <c r="I82" s="169"/>
      <c r="J82" s="187">
        <v>8.3000000000000007</v>
      </c>
      <c r="K82" s="169"/>
      <c r="L82" s="187">
        <v>24.9</v>
      </c>
      <c r="M82" s="169" t="s">
        <v>391</v>
      </c>
      <c r="N82" s="188">
        <v>210</v>
      </c>
    </row>
    <row r="83" spans="1:14" ht="45" customHeight="1" x14ac:dyDescent="0.2">
      <c r="A83" s="186"/>
      <c r="B83" s="185"/>
      <c r="C83" s="389" t="s">
        <v>328</v>
      </c>
      <c r="D83" s="389"/>
      <c r="E83" s="389"/>
      <c r="F83" s="169" t="s">
        <v>329</v>
      </c>
      <c r="G83" s="169" t="s">
        <v>338</v>
      </c>
      <c r="H83" s="169" t="s">
        <v>388</v>
      </c>
      <c r="I83" s="169" t="s">
        <v>406</v>
      </c>
      <c r="J83" s="187"/>
      <c r="K83" s="169"/>
      <c r="L83" s="187"/>
      <c r="M83" s="169"/>
      <c r="N83" s="188"/>
    </row>
    <row r="84" spans="1:14" ht="14.25" customHeight="1" x14ac:dyDescent="0.2">
      <c r="A84" s="186"/>
      <c r="B84" s="185"/>
      <c r="C84" s="389" t="s">
        <v>331</v>
      </c>
      <c r="D84" s="389"/>
      <c r="E84" s="389"/>
      <c r="F84" s="169" t="s">
        <v>329</v>
      </c>
      <c r="G84" s="169" t="s">
        <v>339</v>
      </c>
      <c r="H84" s="169" t="s">
        <v>388</v>
      </c>
      <c r="I84" s="169" t="s">
        <v>407</v>
      </c>
      <c r="J84" s="187"/>
      <c r="K84" s="169"/>
      <c r="L84" s="187"/>
      <c r="M84" s="169"/>
      <c r="N84" s="188"/>
    </row>
    <row r="85" spans="1:14" x14ac:dyDescent="0.2">
      <c r="A85" s="186"/>
      <c r="B85" s="185"/>
      <c r="C85" s="395" t="s">
        <v>333</v>
      </c>
      <c r="D85" s="395"/>
      <c r="E85" s="395"/>
      <c r="F85" s="189"/>
      <c r="G85" s="189"/>
      <c r="H85" s="189"/>
      <c r="I85" s="189"/>
      <c r="J85" s="190">
        <v>44.94</v>
      </c>
      <c r="K85" s="189"/>
      <c r="L85" s="190">
        <v>156.80000000000001</v>
      </c>
      <c r="M85" s="189"/>
      <c r="N85" s="191"/>
    </row>
    <row r="86" spans="1:14" ht="14.25" customHeight="1" x14ac:dyDescent="0.2">
      <c r="A86" s="186"/>
      <c r="B86" s="185"/>
      <c r="C86" s="389" t="s">
        <v>334</v>
      </c>
      <c r="D86" s="389"/>
      <c r="E86" s="389"/>
      <c r="F86" s="169"/>
      <c r="G86" s="169"/>
      <c r="H86" s="169"/>
      <c r="I86" s="169"/>
      <c r="J86" s="187"/>
      <c r="K86" s="169"/>
      <c r="L86" s="187">
        <v>90.61</v>
      </c>
      <c r="M86" s="169"/>
      <c r="N86" s="188">
        <v>3177</v>
      </c>
    </row>
    <row r="87" spans="1:14" ht="14.25" customHeight="1" x14ac:dyDescent="0.2">
      <c r="A87" s="186"/>
      <c r="B87" s="185" t="s">
        <v>394</v>
      </c>
      <c r="C87" s="389" t="s">
        <v>395</v>
      </c>
      <c r="D87" s="389"/>
      <c r="E87" s="389"/>
      <c r="F87" s="169" t="s">
        <v>335</v>
      </c>
      <c r="G87" s="169" t="s">
        <v>396</v>
      </c>
      <c r="H87" s="169"/>
      <c r="I87" s="169" t="s">
        <v>396</v>
      </c>
      <c r="J87" s="187"/>
      <c r="K87" s="169"/>
      <c r="L87" s="187">
        <v>87.89</v>
      </c>
      <c r="M87" s="169"/>
      <c r="N87" s="188">
        <v>3082</v>
      </c>
    </row>
    <row r="88" spans="1:14" ht="14.25" customHeight="1" x14ac:dyDescent="0.2">
      <c r="A88" s="186"/>
      <c r="B88" s="185" t="s">
        <v>397</v>
      </c>
      <c r="C88" s="389" t="s">
        <v>398</v>
      </c>
      <c r="D88" s="389"/>
      <c r="E88" s="389"/>
      <c r="F88" s="169" t="s">
        <v>335</v>
      </c>
      <c r="G88" s="169" t="s">
        <v>399</v>
      </c>
      <c r="H88" s="169"/>
      <c r="I88" s="169" t="s">
        <v>399</v>
      </c>
      <c r="J88" s="187"/>
      <c r="K88" s="169"/>
      <c r="L88" s="187">
        <v>46.21</v>
      </c>
      <c r="M88" s="169"/>
      <c r="N88" s="188">
        <v>1620</v>
      </c>
    </row>
    <row r="89" spans="1:14" x14ac:dyDescent="0.2">
      <c r="A89" s="192"/>
      <c r="B89" s="167"/>
      <c r="C89" s="382" t="s">
        <v>336</v>
      </c>
      <c r="D89" s="382"/>
      <c r="E89" s="382"/>
      <c r="F89" s="181"/>
      <c r="G89" s="181"/>
      <c r="H89" s="181"/>
      <c r="I89" s="181"/>
      <c r="J89" s="182"/>
      <c r="K89" s="181"/>
      <c r="L89" s="182">
        <v>290.89999999999998</v>
      </c>
      <c r="M89" s="189"/>
      <c r="N89" s="183">
        <v>8474</v>
      </c>
    </row>
    <row r="90" spans="1:14" ht="14.25" customHeight="1" x14ac:dyDescent="0.2">
      <c r="A90" s="180" t="s">
        <v>326</v>
      </c>
      <c r="B90" s="172" t="s">
        <v>405</v>
      </c>
      <c r="C90" s="382" t="s">
        <v>408</v>
      </c>
      <c r="D90" s="382"/>
      <c r="E90" s="382"/>
      <c r="F90" s="181" t="s">
        <v>322</v>
      </c>
      <c r="G90" s="181"/>
      <c r="H90" s="181"/>
      <c r="I90" s="181" t="s">
        <v>324</v>
      </c>
      <c r="J90" s="182"/>
      <c r="K90" s="181"/>
      <c r="L90" s="182"/>
      <c r="M90" s="181"/>
      <c r="N90" s="183"/>
    </row>
    <row r="91" spans="1:14" ht="22.5" x14ac:dyDescent="0.2">
      <c r="A91" s="184"/>
      <c r="B91" s="185" t="s">
        <v>386</v>
      </c>
      <c r="C91" s="389" t="s">
        <v>387</v>
      </c>
      <c r="D91" s="389"/>
      <c r="E91" s="389"/>
      <c r="F91" s="389"/>
      <c r="G91" s="389"/>
      <c r="H91" s="389"/>
      <c r="I91" s="389"/>
      <c r="J91" s="389"/>
      <c r="K91" s="389"/>
      <c r="L91" s="389"/>
      <c r="M91" s="389"/>
      <c r="N91" s="394"/>
    </row>
    <row r="92" spans="1:14" ht="14.25" customHeight="1" x14ac:dyDescent="0.2">
      <c r="A92" s="184"/>
      <c r="B92" s="185" t="s">
        <v>401</v>
      </c>
      <c r="C92" s="389" t="s">
        <v>402</v>
      </c>
      <c r="D92" s="389"/>
      <c r="E92" s="389"/>
      <c r="F92" s="389"/>
      <c r="G92" s="389"/>
      <c r="H92" s="389"/>
      <c r="I92" s="389"/>
      <c r="J92" s="389"/>
      <c r="K92" s="389"/>
      <c r="L92" s="389"/>
      <c r="M92" s="389"/>
      <c r="N92" s="394"/>
    </row>
    <row r="93" spans="1:14" ht="14.25" customHeight="1" x14ac:dyDescent="0.2">
      <c r="A93" s="186"/>
      <c r="B93" s="185" t="s">
        <v>320</v>
      </c>
      <c r="C93" s="389" t="s">
        <v>25</v>
      </c>
      <c r="D93" s="389"/>
      <c r="E93" s="389"/>
      <c r="F93" s="169"/>
      <c r="G93" s="169"/>
      <c r="H93" s="169"/>
      <c r="I93" s="169"/>
      <c r="J93" s="187">
        <v>24.35</v>
      </c>
      <c r="K93" s="169" t="s">
        <v>392</v>
      </c>
      <c r="L93" s="187">
        <v>61.36</v>
      </c>
      <c r="M93" s="169" t="s">
        <v>389</v>
      </c>
      <c r="N93" s="188">
        <v>2152</v>
      </c>
    </row>
    <row r="94" spans="1:14" ht="14.25" customHeight="1" x14ac:dyDescent="0.2">
      <c r="A94" s="186"/>
      <c r="B94" s="185" t="s">
        <v>323</v>
      </c>
      <c r="C94" s="389" t="s">
        <v>4</v>
      </c>
      <c r="D94" s="389"/>
      <c r="E94" s="389"/>
      <c r="F94" s="169"/>
      <c r="G94" s="169"/>
      <c r="H94" s="169"/>
      <c r="I94" s="169"/>
      <c r="J94" s="187">
        <v>12.29</v>
      </c>
      <c r="K94" s="169" t="s">
        <v>392</v>
      </c>
      <c r="L94" s="187">
        <v>30.97</v>
      </c>
      <c r="M94" s="169" t="s">
        <v>390</v>
      </c>
      <c r="N94" s="188">
        <v>342</v>
      </c>
    </row>
    <row r="95" spans="1:14" x14ac:dyDescent="0.2">
      <c r="A95" s="186"/>
      <c r="B95" s="185" t="s">
        <v>324</v>
      </c>
      <c r="C95" s="389" t="s">
        <v>325</v>
      </c>
      <c r="D95" s="389"/>
      <c r="E95" s="389"/>
      <c r="F95" s="169"/>
      <c r="G95" s="169"/>
      <c r="H95" s="169"/>
      <c r="I95" s="169"/>
      <c r="J95" s="187">
        <v>0.82</v>
      </c>
      <c r="K95" s="169" t="s">
        <v>392</v>
      </c>
      <c r="L95" s="187">
        <v>2.0699999999999998</v>
      </c>
      <c r="M95" s="169" t="s">
        <v>389</v>
      </c>
      <c r="N95" s="188">
        <v>73</v>
      </c>
    </row>
    <row r="96" spans="1:14" ht="14.25" customHeight="1" x14ac:dyDescent="0.2">
      <c r="A96" s="186"/>
      <c r="B96" s="185" t="s">
        <v>326</v>
      </c>
      <c r="C96" s="389" t="s">
        <v>327</v>
      </c>
      <c r="D96" s="389"/>
      <c r="E96" s="389"/>
      <c r="F96" s="169"/>
      <c r="G96" s="169"/>
      <c r="H96" s="169"/>
      <c r="I96" s="169"/>
      <c r="J96" s="187">
        <v>8.3000000000000007</v>
      </c>
      <c r="K96" s="169" t="s">
        <v>342</v>
      </c>
      <c r="L96" s="187">
        <v>0</v>
      </c>
      <c r="M96" s="169" t="s">
        <v>391</v>
      </c>
      <c r="N96" s="188"/>
    </row>
    <row r="97" spans="1:14" ht="14.25" customHeight="1" x14ac:dyDescent="0.2">
      <c r="A97" s="186"/>
      <c r="B97" s="185"/>
      <c r="C97" s="389" t="s">
        <v>328</v>
      </c>
      <c r="D97" s="389"/>
      <c r="E97" s="389"/>
      <c r="F97" s="169" t="s">
        <v>329</v>
      </c>
      <c r="G97" s="169" t="s">
        <v>338</v>
      </c>
      <c r="H97" s="169" t="s">
        <v>392</v>
      </c>
      <c r="I97" s="169" t="s">
        <v>409</v>
      </c>
      <c r="J97" s="187"/>
      <c r="K97" s="169"/>
      <c r="L97" s="187"/>
      <c r="M97" s="169"/>
      <c r="N97" s="188"/>
    </row>
    <row r="98" spans="1:14" ht="45" customHeight="1" x14ac:dyDescent="0.2">
      <c r="A98" s="186"/>
      <c r="B98" s="185"/>
      <c r="C98" s="389" t="s">
        <v>331</v>
      </c>
      <c r="D98" s="389"/>
      <c r="E98" s="389"/>
      <c r="F98" s="169" t="s">
        <v>329</v>
      </c>
      <c r="G98" s="169" t="s">
        <v>339</v>
      </c>
      <c r="H98" s="169" t="s">
        <v>392</v>
      </c>
      <c r="I98" s="169" t="s">
        <v>410</v>
      </c>
      <c r="J98" s="187"/>
      <c r="K98" s="169"/>
      <c r="L98" s="187"/>
      <c r="M98" s="169"/>
      <c r="N98" s="188"/>
    </row>
    <row r="99" spans="1:14" ht="14.25" customHeight="1" x14ac:dyDescent="0.2">
      <c r="A99" s="186"/>
      <c r="B99" s="185"/>
      <c r="C99" s="395" t="s">
        <v>333</v>
      </c>
      <c r="D99" s="395"/>
      <c r="E99" s="395"/>
      <c r="F99" s="189"/>
      <c r="G99" s="189"/>
      <c r="H99" s="189"/>
      <c r="I99" s="189"/>
      <c r="J99" s="190">
        <v>44.94</v>
      </c>
      <c r="K99" s="189"/>
      <c r="L99" s="190">
        <v>92.33</v>
      </c>
      <c r="M99" s="189"/>
      <c r="N99" s="191"/>
    </row>
    <row r="100" spans="1:14" x14ac:dyDescent="0.2">
      <c r="A100" s="186"/>
      <c r="B100" s="185"/>
      <c r="C100" s="389" t="s">
        <v>334</v>
      </c>
      <c r="D100" s="389"/>
      <c r="E100" s="389"/>
      <c r="F100" s="169"/>
      <c r="G100" s="169"/>
      <c r="H100" s="169"/>
      <c r="I100" s="169"/>
      <c r="J100" s="187"/>
      <c r="K100" s="169"/>
      <c r="L100" s="187">
        <v>63.43</v>
      </c>
      <c r="M100" s="169"/>
      <c r="N100" s="188">
        <v>2225</v>
      </c>
    </row>
    <row r="101" spans="1:14" ht="14.25" customHeight="1" x14ac:dyDescent="0.2">
      <c r="A101" s="186"/>
      <c r="B101" s="185" t="s">
        <v>394</v>
      </c>
      <c r="C101" s="389" t="s">
        <v>395</v>
      </c>
      <c r="D101" s="389"/>
      <c r="E101" s="389"/>
      <c r="F101" s="169" t="s">
        <v>335</v>
      </c>
      <c r="G101" s="169" t="s">
        <v>396</v>
      </c>
      <c r="H101" s="169"/>
      <c r="I101" s="169" t="s">
        <v>396</v>
      </c>
      <c r="J101" s="187"/>
      <c r="K101" s="169"/>
      <c r="L101" s="187">
        <v>61.53</v>
      </c>
      <c r="M101" s="169"/>
      <c r="N101" s="188">
        <v>2158</v>
      </c>
    </row>
    <row r="102" spans="1:14" ht="14.25" customHeight="1" x14ac:dyDescent="0.2">
      <c r="A102" s="186"/>
      <c r="B102" s="185" t="s">
        <v>397</v>
      </c>
      <c r="C102" s="389" t="s">
        <v>398</v>
      </c>
      <c r="D102" s="389"/>
      <c r="E102" s="389"/>
      <c r="F102" s="169" t="s">
        <v>335</v>
      </c>
      <c r="G102" s="169" t="s">
        <v>399</v>
      </c>
      <c r="H102" s="169"/>
      <c r="I102" s="169" t="s">
        <v>399</v>
      </c>
      <c r="J102" s="187"/>
      <c r="K102" s="169"/>
      <c r="L102" s="187">
        <v>32.35</v>
      </c>
      <c r="M102" s="169"/>
      <c r="N102" s="188">
        <v>1135</v>
      </c>
    </row>
    <row r="103" spans="1:14" ht="14.25" customHeight="1" x14ac:dyDescent="0.2">
      <c r="A103" s="192"/>
      <c r="B103" s="167"/>
      <c r="C103" s="382" t="s">
        <v>336</v>
      </c>
      <c r="D103" s="382"/>
      <c r="E103" s="382"/>
      <c r="F103" s="181"/>
      <c r="G103" s="181"/>
      <c r="H103" s="181"/>
      <c r="I103" s="181"/>
      <c r="J103" s="182"/>
      <c r="K103" s="181"/>
      <c r="L103" s="182">
        <v>186.21</v>
      </c>
      <c r="M103" s="189"/>
      <c r="N103" s="183">
        <v>5787</v>
      </c>
    </row>
    <row r="104" spans="1:14" ht="45" customHeight="1" x14ac:dyDescent="0.2">
      <c r="A104" s="166"/>
      <c r="B104" s="167"/>
      <c r="C104" s="167"/>
      <c r="D104" s="167"/>
      <c r="E104" s="167"/>
      <c r="F104" s="166"/>
      <c r="G104" s="166"/>
      <c r="H104" s="166"/>
      <c r="I104" s="166"/>
      <c r="J104" s="168"/>
      <c r="K104" s="166"/>
      <c r="L104" s="168"/>
      <c r="M104" s="169"/>
      <c r="N104" s="168"/>
    </row>
    <row r="105" spans="1:14" ht="14.25" customHeight="1" x14ac:dyDescent="0.2">
      <c r="A105" s="170"/>
      <c r="B105" s="171"/>
      <c r="C105" s="382" t="s">
        <v>411</v>
      </c>
      <c r="D105" s="382"/>
      <c r="E105" s="382"/>
      <c r="F105" s="382"/>
      <c r="G105" s="382"/>
      <c r="H105" s="382"/>
      <c r="I105" s="382"/>
      <c r="J105" s="382"/>
      <c r="K105" s="382"/>
      <c r="L105" s="173"/>
      <c r="M105" s="174"/>
      <c r="N105" s="175"/>
    </row>
    <row r="106" spans="1:14" x14ac:dyDescent="0.2">
      <c r="A106" s="176"/>
      <c r="B106" s="185"/>
      <c r="C106" s="389" t="s">
        <v>349</v>
      </c>
      <c r="D106" s="389"/>
      <c r="E106" s="389"/>
      <c r="F106" s="389"/>
      <c r="G106" s="389"/>
      <c r="H106" s="389"/>
      <c r="I106" s="389"/>
      <c r="J106" s="389"/>
      <c r="K106" s="389"/>
      <c r="L106" s="193">
        <v>269.27999999999997</v>
      </c>
      <c r="M106" s="194"/>
      <c r="N106" s="195"/>
    </row>
    <row r="107" spans="1:14" ht="14.25" customHeight="1" x14ac:dyDescent="0.2">
      <c r="A107" s="176"/>
      <c r="B107" s="185"/>
      <c r="C107" s="389" t="s">
        <v>350</v>
      </c>
      <c r="D107" s="389"/>
      <c r="E107" s="389"/>
      <c r="F107" s="389"/>
      <c r="G107" s="389"/>
      <c r="H107" s="389"/>
      <c r="I107" s="389"/>
      <c r="J107" s="389"/>
      <c r="K107" s="389"/>
      <c r="L107" s="193"/>
      <c r="M107" s="194"/>
      <c r="N107" s="195"/>
    </row>
    <row r="108" spans="1:14" ht="14.25" customHeight="1" x14ac:dyDescent="0.2">
      <c r="A108" s="176"/>
      <c r="B108" s="185"/>
      <c r="C108" s="389" t="s">
        <v>351</v>
      </c>
      <c r="D108" s="389"/>
      <c r="E108" s="389"/>
      <c r="F108" s="389"/>
      <c r="G108" s="389"/>
      <c r="H108" s="389"/>
      <c r="I108" s="389"/>
      <c r="J108" s="389"/>
      <c r="K108" s="389"/>
      <c r="L108" s="193">
        <v>163.77000000000001</v>
      </c>
      <c r="M108" s="194"/>
      <c r="N108" s="195"/>
    </row>
    <row r="109" spans="1:14" ht="14.25" customHeight="1" x14ac:dyDescent="0.2">
      <c r="A109" s="176"/>
      <c r="B109" s="185"/>
      <c r="C109" s="389" t="s">
        <v>352</v>
      </c>
      <c r="D109" s="389"/>
      <c r="E109" s="389"/>
      <c r="F109" s="389"/>
      <c r="G109" s="389"/>
      <c r="H109" s="389"/>
      <c r="I109" s="389"/>
      <c r="J109" s="389"/>
      <c r="K109" s="389"/>
      <c r="L109" s="193">
        <v>80.12</v>
      </c>
      <c r="M109" s="194"/>
      <c r="N109" s="195"/>
    </row>
    <row r="110" spans="1:14" ht="45" customHeight="1" x14ac:dyDescent="0.2">
      <c r="A110" s="176"/>
      <c r="B110" s="185"/>
      <c r="C110" s="389" t="s">
        <v>353</v>
      </c>
      <c r="D110" s="389"/>
      <c r="E110" s="389"/>
      <c r="F110" s="389"/>
      <c r="G110" s="389"/>
      <c r="H110" s="389"/>
      <c r="I110" s="389"/>
      <c r="J110" s="389"/>
      <c r="K110" s="389"/>
      <c r="L110" s="193">
        <v>5.31</v>
      </c>
      <c r="M110" s="194"/>
      <c r="N110" s="195"/>
    </row>
    <row r="111" spans="1:14" ht="14.25" customHeight="1" x14ac:dyDescent="0.2">
      <c r="A111" s="176"/>
      <c r="B111" s="185"/>
      <c r="C111" s="389" t="s">
        <v>354</v>
      </c>
      <c r="D111" s="389"/>
      <c r="E111" s="389"/>
      <c r="F111" s="389"/>
      <c r="G111" s="389"/>
      <c r="H111" s="389"/>
      <c r="I111" s="389"/>
      <c r="J111" s="389"/>
      <c r="K111" s="389"/>
      <c r="L111" s="193">
        <v>25.39</v>
      </c>
      <c r="M111" s="194"/>
      <c r="N111" s="195"/>
    </row>
    <row r="112" spans="1:14" ht="33.75" customHeight="1" x14ac:dyDescent="0.2">
      <c r="A112" s="176"/>
      <c r="B112" s="185"/>
      <c r="C112" s="389" t="s">
        <v>355</v>
      </c>
      <c r="D112" s="389"/>
      <c r="E112" s="389"/>
      <c r="F112" s="389"/>
      <c r="G112" s="389"/>
      <c r="H112" s="389"/>
      <c r="I112" s="389"/>
      <c r="J112" s="389"/>
      <c r="K112" s="389"/>
      <c r="L112" s="193">
        <v>519.51</v>
      </c>
      <c r="M112" s="194"/>
      <c r="N112" s="195"/>
    </row>
    <row r="113" spans="1:14" x14ac:dyDescent="0.2">
      <c r="A113" s="176"/>
      <c r="B113" s="185"/>
      <c r="C113" s="389" t="s">
        <v>350</v>
      </c>
      <c r="D113" s="389"/>
      <c r="E113" s="389"/>
      <c r="F113" s="389"/>
      <c r="G113" s="389"/>
      <c r="H113" s="389"/>
      <c r="I113" s="389"/>
      <c r="J113" s="389"/>
      <c r="K113" s="389"/>
      <c r="L113" s="193"/>
      <c r="M113" s="194"/>
      <c r="N113" s="195"/>
    </row>
    <row r="114" spans="1:14" ht="14.25" customHeight="1" x14ac:dyDescent="0.2">
      <c r="A114" s="176"/>
      <c r="B114" s="185"/>
      <c r="C114" s="389" t="s">
        <v>356</v>
      </c>
      <c r="D114" s="389"/>
      <c r="E114" s="389"/>
      <c r="F114" s="389"/>
      <c r="G114" s="389"/>
      <c r="H114" s="389"/>
      <c r="I114" s="389"/>
      <c r="J114" s="389"/>
      <c r="K114" s="389"/>
      <c r="L114" s="193">
        <v>163.77000000000001</v>
      </c>
      <c r="M114" s="194"/>
      <c r="N114" s="195"/>
    </row>
    <row r="115" spans="1:14" ht="14.25" customHeight="1" x14ac:dyDescent="0.2">
      <c r="A115" s="176"/>
      <c r="B115" s="185"/>
      <c r="C115" s="389" t="s">
        <v>357</v>
      </c>
      <c r="D115" s="389"/>
      <c r="E115" s="389"/>
      <c r="F115" s="389"/>
      <c r="G115" s="389"/>
      <c r="H115" s="389"/>
      <c r="I115" s="389"/>
      <c r="J115" s="389"/>
      <c r="K115" s="389"/>
      <c r="L115" s="193">
        <v>80.12</v>
      </c>
      <c r="M115" s="194"/>
      <c r="N115" s="195"/>
    </row>
    <row r="116" spans="1:14" ht="14.25" customHeight="1" x14ac:dyDescent="0.2">
      <c r="A116" s="176"/>
      <c r="B116" s="185"/>
      <c r="C116" s="389" t="s">
        <v>358</v>
      </c>
      <c r="D116" s="389"/>
      <c r="E116" s="389"/>
      <c r="F116" s="389"/>
      <c r="G116" s="389"/>
      <c r="H116" s="389"/>
      <c r="I116" s="389"/>
      <c r="J116" s="389"/>
      <c r="K116" s="389"/>
      <c r="L116" s="193">
        <v>5.31</v>
      </c>
      <c r="M116" s="194"/>
      <c r="N116" s="195"/>
    </row>
    <row r="117" spans="1:14" x14ac:dyDescent="0.2">
      <c r="A117" s="176"/>
      <c r="B117" s="185"/>
      <c r="C117" s="389" t="s">
        <v>359</v>
      </c>
      <c r="D117" s="389"/>
      <c r="E117" s="389"/>
      <c r="F117" s="389"/>
      <c r="G117" s="389"/>
      <c r="H117" s="389"/>
      <c r="I117" s="389"/>
      <c r="J117" s="389"/>
      <c r="K117" s="389"/>
      <c r="L117" s="193">
        <v>25.39</v>
      </c>
      <c r="M117" s="194"/>
      <c r="N117" s="195"/>
    </row>
    <row r="118" spans="1:14" ht="14.25" customHeight="1" x14ac:dyDescent="0.2">
      <c r="A118" s="176"/>
      <c r="B118" s="185"/>
      <c r="C118" s="389" t="s">
        <v>360</v>
      </c>
      <c r="D118" s="389"/>
      <c r="E118" s="389"/>
      <c r="F118" s="389"/>
      <c r="G118" s="389"/>
      <c r="H118" s="389"/>
      <c r="I118" s="389"/>
      <c r="J118" s="389"/>
      <c r="K118" s="389"/>
      <c r="L118" s="193">
        <v>164</v>
      </c>
      <c r="M118" s="194"/>
      <c r="N118" s="195"/>
    </row>
    <row r="119" spans="1:14" ht="14.25" customHeight="1" x14ac:dyDescent="0.2">
      <c r="A119" s="176"/>
      <c r="B119" s="185"/>
      <c r="C119" s="389" t="s">
        <v>361</v>
      </c>
      <c r="D119" s="389"/>
      <c r="E119" s="389"/>
      <c r="F119" s="389"/>
      <c r="G119" s="389"/>
      <c r="H119" s="389"/>
      <c r="I119" s="389"/>
      <c r="J119" s="389"/>
      <c r="K119" s="389"/>
      <c r="L119" s="193">
        <v>86.23</v>
      </c>
      <c r="M119" s="194"/>
      <c r="N119" s="195"/>
    </row>
    <row r="120" spans="1:14" x14ac:dyDescent="0.2">
      <c r="A120" s="176"/>
      <c r="B120" s="185"/>
      <c r="C120" s="389" t="s">
        <v>362</v>
      </c>
      <c r="D120" s="389"/>
      <c r="E120" s="389"/>
      <c r="F120" s="389"/>
      <c r="G120" s="389"/>
      <c r="H120" s="389"/>
      <c r="I120" s="389"/>
      <c r="J120" s="389"/>
      <c r="K120" s="389"/>
      <c r="L120" s="193">
        <v>169.08</v>
      </c>
      <c r="M120" s="194"/>
      <c r="N120" s="195"/>
    </row>
    <row r="121" spans="1:14" ht="14.25" customHeight="1" x14ac:dyDescent="0.2">
      <c r="A121" s="176"/>
      <c r="B121" s="185"/>
      <c r="C121" s="389" t="s">
        <v>363</v>
      </c>
      <c r="D121" s="389"/>
      <c r="E121" s="389"/>
      <c r="F121" s="389"/>
      <c r="G121" s="389"/>
      <c r="H121" s="389"/>
      <c r="I121" s="389"/>
      <c r="J121" s="389"/>
      <c r="K121" s="389"/>
      <c r="L121" s="193">
        <v>164</v>
      </c>
      <c r="M121" s="194"/>
      <c r="N121" s="195"/>
    </row>
    <row r="122" spans="1:14" ht="14.25" customHeight="1" x14ac:dyDescent="0.2">
      <c r="A122" s="176"/>
      <c r="B122" s="185"/>
      <c r="C122" s="389" t="s">
        <v>364</v>
      </c>
      <c r="D122" s="389"/>
      <c r="E122" s="389"/>
      <c r="F122" s="389"/>
      <c r="G122" s="389"/>
      <c r="H122" s="389"/>
      <c r="I122" s="389"/>
      <c r="J122" s="389"/>
      <c r="K122" s="389"/>
      <c r="L122" s="193">
        <v>86.23</v>
      </c>
      <c r="M122" s="194"/>
      <c r="N122" s="195"/>
    </row>
    <row r="123" spans="1:14" ht="14.25" customHeight="1" x14ac:dyDescent="0.2">
      <c r="A123" s="176"/>
      <c r="B123" s="168"/>
      <c r="C123" s="378" t="s">
        <v>412</v>
      </c>
      <c r="D123" s="378"/>
      <c r="E123" s="378"/>
      <c r="F123" s="378"/>
      <c r="G123" s="378"/>
      <c r="H123" s="378"/>
      <c r="I123" s="378"/>
      <c r="J123" s="378"/>
      <c r="K123" s="378"/>
      <c r="L123" s="177">
        <v>519.51</v>
      </c>
      <c r="M123" s="178"/>
      <c r="N123" s="179"/>
    </row>
    <row r="124" spans="1:14" ht="14.25" customHeight="1" x14ac:dyDescent="0.2">
      <c r="A124" s="379" t="s">
        <v>413</v>
      </c>
      <c r="B124" s="380"/>
      <c r="C124" s="380"/>
      <c r="D124" s="380"/>
      <c r="E124" s="380"/>
      <c r="F124" s="380"/>
      <c r="G124" s="380"/>
      <c r="H124" s="380"/>
      <c r="I124" s="380"/>
      <c r="J124" s="380"/>
      <c r="K124" s="380"/>
      <c r="L124" s="380"/>
      <c r="M124" s="380"/>
      <c r="N124" s="381"/>
    </row>
    <row r="125" spans="1:14" ht="14.25" customHeight="1" x14ac:dyDescent="0.2">
      <c r="A125" s="383" t="s">
        <v>414</v>
      </c>
      <c r="B125" s="384"/>
      <c r="C125" s="384"/>
      <c r="D125" s="384"/>
      <c r="E125" s="384"/>
      <c r="F125" s="384"/>
      <c r="G125" s="384"/>
      <c r="H125" s="384"/>
      <c r="I125" s="384"/>
      <c r="J125" s="384"/>
      <c r="K125" s="384"/>
      <c r="L125" s="384"/>
      <c r="M125" s="384"/>
      <c r="N125" s="385"/>
    </row>
    <row r="126" spans="1:14" ht="14.25" customHeight="1" x14ac:dyDescent="0.2">
      <c r="A126" s="180">
        <v>5</v>
      </c>
      <c r="B126" s="172" t="s">
        <v>415</v>
      </c>
      <c r="C126" s="382" t="s">
        <v>551</v>
      </c>
      <c r="D126" s="382"/>
      <c r="E126" s="382"/>
      <c r="F126" s="181" t="s">
        <v>341</v>
      </c>
      <c r="G126" s="181"/>
      <c r="H126" s="181"/>
      <c r="I126" s="181" t="s">
        <v>320</v>
      </c>
      <c r="J126" s="182">
        <v>5438.31</v>
      </c>
      <c r="K126" s="181"/>
      <c r="L126" s="182">
        <v>5438.31</v>
      </c>
      <c r="M126" s="181" t="s">
        <v>391</v>
      </c>
      <c r="N126" s="183">
        <v>45899</v>
      </c>
    </row>
    <row r="127" spans="1:14" ht="14.25" customHeight="1" x14ac:dyDescent="0.2">
      <c r="A127" s="192"/>
      <c r="B127" s="167"/>
      <c r="C127" s="139" t="s">
        <v>417</v>
      </c>
      <c r="D127" s="140"/>
      <c r="E127" s="140"/>
      <c r="F127" s="166"/>
      <c r="G127" s="166"/>
      <c r="H127" s="166"/>
      <c r="I127" s="166"/>
      <c r="J127" s="196"/>
      <c r="K127" s="166"/>
      <c r="L127" s="196"/>
      <c r="M127" s="197"/>
      <c r="N127" s="198"/>
    </row>
    <row r="128" spans="1:14" ht="28.5" customHeight="1" x14ac:dyDescent="0.2">
      <c r="A128" s="199"/>
      <c r="B128" s="141"/>
      <c r="C128" s="389" t="s">
        <v>552</v>
      </c>
      <c r="D128" s="389"/>
      <c r="E128" s="389"/>
      <c r="F128" s="389"/>
      <c r="G128" s="389"/>
      <c r="H128" s="389"/>
      <c r="I128" s="389"/>
      <c r="J128" s="389"/>
      <c r="K128" s="389"/>
      <c r="L128" s="389"/>
      <c r="M128" s="389"/>
      <c r="N128" s="394"/>
    </row>
    <row r="129" spans="1:14" ht="14.25" customHeight="1" x14ac:dyDescent="0.2">
      <c r="A129" s="166"/>
      <c r="B129" s="167"/>
      <c r="C129" s="167"/>
      <c r="D129" s="167"/>
      <c r="E129" s="167"/>
      <c r="F129" s="166"/>
      <c r="G129" s="166"/>
      <c r="H129" s="166"/>
      <c r="I129" s="166"/>
      <c r="J129" s="168"/>
      <c r="K129" s="166"/>
      <c r="L129" s="168"/>
      <c r="M129" s="169"/>
      <c r="N129" s="168"/>
    </row>
    <row r="130" spans="1:14" ht="14.25" customHeight="1" x14ac:dyDescent="0.2">
      <c r="A130" s="170"/>
      <c r="B130" s="171"/>
      <c r="C130" s="382" t="s">
        <v>418</v>
      </c>
      <c r="D130" s="382"/>
      <c r="E130" s="382"/>
      <c r="F130" s="382"/>
      <c r="G130" s="382"/>
      <c r="H130" s="382"/>
      <c r="I130" s="382"/>
      <c r="J130" s="382"/>
      <c r="K130" s="382"/>
      <c r="L130" s="173"/>
      <c r="M130" s="174"/>
      <c r="N130" s="175"/>
    </row>
    <row r="131" spans="1:14" ht="14.25" customHeight="1" x14ac:dyDescent="0.2">
      <c r="A131" s="176"/>
      <c r="B131" s="185"/>
      <c r="C131" s="389" t="s">
        <v>349</v>
      </c>
      <c r="D131" s="389"/>
      <c r="E131" s="389"/>
      <c r="F131" s="389"/>
      <c r="G131" s="389"/>
      <c r="H131" s="389"/>
      <c r="I131" s="389"/>
      <c r="J131" s="389"/>
      <c r="K131" s="389"/>
      <c r="L131" s="193">
        <v>5785.56</v>
      </c>
      <c r="M131" s="194"/>
      <c r="N131" s="195"/>
    </row>
    <row r="132" spans="1:14" ht="14.25" customHeight="1" x14ac:dyDescent="0.2">
      <c r="A132" s="176"/>
      <c r="B132" s="185"/>
      <c r="C132" s="389" t="s">
        <v>350</v>
      </c>
      <c r="D132" s="389"/>
      <c r="E132" s="389"/>
      <c r="F132" s="389"/>
      <c r="G132" s="389"/>
      <c r="H132" s="389"/>
      <c r="I132" s="389"/>
      <c r="J132" s="389"/>
      <c r="K132" s="389"/>
      <c r="L132" s="193"/>
      <c r="M132" s="194"/>
      <c r="N132" s="195"/>
    </row>
    <row r="133" spans="1:14" ht="14.25" customHeight="1" x14ac:dyDescent="0.2">
      <c r="A133" s="176"/>
      <c r="B133" s="185"/>
      <c r="C133" s="389" t="s">
        <v>354</v>
      </c>
      <c r="D133" s="389"/>
      <c r="E133" s="389"/>
      <c r="F133" s="389"/>
      <c r="G133" s="389"/>
      <c r="H133" s="389"/>
      <c r="I133" s="389"/>
      <c r="J133" s="389"/>
      <c r="K133" s="389"/>
      <c r="L133" s="193">
        <v>5785.56</v>
      </c>
      <c r="M133" s="194"/>
      <c r="N133" s="195"/>
    </row>
    <row r="134" spans="1:14" ht="14.25" customHeight="1" x14ac:dyDescent="0.2">
      <c r="A134" s="176"/>
      <c r="B134" s="185"/>
      <c r="C134" s="389" t="s">
        <v>419</v>
      </c>
      <c r="D134" s="389"/>
      <c r="E134" s="389"/>
      <c r="F134" s="389"/>
      <c r="G134" s="389"/>
      <c r="H134" s="389"/>
      <c r="I134" s="389"/>
      <c r="J134" s="389"/>
      <c r="K134" s="389"/>
      <c r="L134" s="193">
        <v>347.25</v>
      </c>
      <c r="M134" s="194"/>
      <c r="N134" s="195"/>
    </row>
    <row r="135" spans="1:14" ht="14.25" customHeight="1" x14ac:dyDescent="0.2">
      <c r="A135" s="176"/>
      <c r="B135" s="185"/>
      <c r="C135" s="389" t="s">
        <v>350</v>
      </c>
      <c r="D135" s="389"/>
      <c r="E135" s="389"/>
      <c r="F135" s="389"/>
      <c r="G135" s="389"/>
      <c r="H135" s="389"/>
      <c r="I135" s="389"/>
      <c r="J135" s="389"/>
      <c r="K135" s="389"/>
      <c r="L135" s="193"/>
      <c r="M135" s="194"/>
      <c r="N135" s="195"/>
    </row>
    <row r="136" spans="1:14" ht="14.25" customHeight="1" x14ac:dyDescent="0.2">
      <c r="A136" s="176"/>
      <c r="B136" s="185"/>
      <c r="C136" s="389" t="s">
        <v>359</v>
      </c>
      <c r="D136" s="389"/>
      <c r="E136" s="389"/>
      <c r="F136" s="389"/>
      <c r="G136" s="389"/>
      <c r="H136" s="389"/>
      <c r="I136" s="389"/>
      <c r="J136" s="389"/>
      <c r="K136" s="389"/>
      <c r="L136" s="193">
        <v>347.25</v>
      </c>
      <c r="M136" s="194"/>
      <c r="N136" s="195"/>
    </row>
    <row r="137" spans="1:14" ht="14.25" customHeight="1" x14ac:dyDescent="0.2">
      <c r="A137" s="176"/>
      <c r="B137" s="185"/>
      <c r="C137" s="389" t="s">
        <v>355</v>
      </c>
      <c r="D137" s="389"/>
      <c r="E137" s="389"/>
      <c r="F137" s="389"/>
      <c r="G137" s="389"/>
      <c r="H137" s="389"/>
      <c r="I137" s="389"/>
      <c r="J137" s="389"/>
      <c r="K137" s="389"/>
      <c r="L137" s="193">
        <v>5438.31</v>
      </c>
      <c r="M137" s="194"/>
      <c r="N137" s="195"/>
    </row>
    <row r="138" spans="1:14" x14ac:dyDescent="0.2">
      <c r="A138" s="176"/>
      <c r="B138" s="185"/>
      <c r="C138" s="389" t="s">
        <v>350</v>
      </c>
      <c r="D138" s="389"/>
      <c r="E138" s="389"/>
      <c r="F138" s="389"/>
      <c r="G138" s="389"/>
      <c r="H138" s="389"/>
      <c r="I138" s="389"/>
      <c r="J138" s="389"/>
      <c r="K138" s="389"/>
      <c r="L138" s="193"/>
      <c r="M138" s="194"/>
      <c r="N138" s="195"/>
    </row>
    <row r="139" spans="1:14" x14ac:dyDescent="0.2">
      <c r="A139" s="176"/>
      <c r="B139" s="185"/>
      <c r="C139" s="389" t="s">
        <v>359</v>
      </c>
      <c r="D139" s="389"/>
      <c r="E139" s="389"/>
      <c r="F139" s="389"/>
      <c r="G139" s="389"/>
      <c r="H139" s="389"/>
      <c r="I139" s="389"/>
      <c r="J139" s="389"/>
      <c r="K139" s="389"/>
      <c r="L139" s="193">
        <v>5438.31</v>
      </c>
      <c r="M139" s="194"/>
      <c r="N139" s="195"/>
    </row>
    <row r="140" spans="1:14" x14ac:dyDescent="0.2">
      <c r="A140" s="176"/>
      <c r="B140" s="168"/>
      <c r="C140" s="378" t="s">
        <v>420</v>
      </c>
      <c r="D140" s="378"/>
      <c r="E140" s="378"/>
      <c r="F140" s="378"/>
      <c r="G140" s="378"/>
      <c r="H140" s="378"/>
      <c r="I140" s="378"/>
      <c r="J140" s="378"/>
      <c r="K140" s="378"/>
      <c r="L140" s="177">
        <v>5785.56</v>
      </c>
      <c r="M140" s="178"/>
      <c r="N140" s="179"/>
    </row>
    <row r="141" spans="1:14" x14ac:dyDescent="0.2">
      <c r="A141" s="379" t="s">
        <v>421</v>
      </c>
      <c r="B141" s="380"/>
      <c r="C141" s="380"/>
      <c r="D141" s="380"/>
      <c r="E141" s="380"/>
      <c r="F141" s="380"/>
      <c r="G141" s="380"/>
      <c r="H141" s="380"/>
      <c r="I141" s="380"/>
      <c r="J141" s="380"/>
      <c r="K141" s="380"/>
      <c r="L141" s="380"/>
      <c r="M141" s="380"/>
      <c r="N141" s="381"/>
    </row>
    <row r="142" spans="1:14" x14ac:dyDescent="0.2">
      <c r="A142" s="166"/>
      <c r="B142" s="167"/>
      <c r="C142" s="167"/>
      <c r="D142" s="167"/>
      <c r="E142" s="167"/>
      <c r="F142" s="166"/>
      <c r="G142" s="166"/>
      <c r="H142" s="166"/>
      <c r="I142" s="166"/>
      <c r="J142" s="168"/>
      <c r="K142" s="166"/>
      <c r="L142" s="168"/>
      <c r="M142" s="169"/>
      <c r="N142" s="168"/>
    </row>
    <row r="143" spans="1:14" x14ac:dyDescent="0.2">
      <c r="A143" s="170"/>
      <c r="B143" s="171"/>
      <c r="C143" s="382" t="s">
        <v>422</v>
      </c>
      <c r="D143" s="382"/>
      <c r="E143" s="382"/>
      <c r="F143" s="382"/>
      <c r="G143" s="382"/>
      <c r="H143" s="382"/>
      <c r="I143" s="382"/>
      <c r="J143" s="382"/>
      <c r="K143" s="382"/>
      <c r="L143" s="173"/>
      <c r="M143" s="174"/>
      <c r="N143" s="175"/>
    </row>
    <row r="144" spans="1:14" x14ac:dyDescent="0.2">
      <c r="A144" s="176"/>
      <c r="B144" s="168"/>
      <c r="C144" s="378" t="s">
        <v>423</v>
      </c>
      <c r="D144" s="378"/>
      <c r="E144" s="378"/>
      <c r="F144" s="378"/>
      <c r="G144" s="378"/>
      <c r="H144" s="378"/>
      <c r="I144" s="378"/>
      <c r="J144" s="378"/>
      <c r="K144" s="378"/>
      <c r="L144" s="177"/>
      <c r="M144" s="178"/>
      <c r="N144" s="179"/>
    </row>
    <row r="145" spans="1:14" x14ac:dyDescent="0.2">
      <c r="A145" s="134"/>
      <c r="B145" s="144"/>
      <c r="C145" s="144"/>
      <c r="D145" s="144"/>
      <c r="E145" s="144"/>
      <c r="F145" s="144"/>
      <c r="G145" s="144"/>
      <c r="H145" s="144"/>
      <c r="I145" s="144"/>
      <c r="J145" s="144"/>
      <c r="K145" s="144"/>
      <c r="L145" s="200"/>
      <c r="M145" s="201"/>
      <c r="N145" s="202"/>
    </row>
    <row r="146" spans="1:14" x14ac:dyDescent="0.2">
      <c r="A146" s="170"/>
      <c r="B146" s="171"/>
      <c r="C146" s="382" t="s">
        <v>344</v>
      </c>
      <c r="D146" s="382"/>
      <c r="E146" s="382"/>
      <c r="F146" s="382"/>
      <c r="G146" s="382"/>
      <c r="H146" s="382"/>
      <c r="I146" s="382"/>
      <c r="J146" s="382"/>
      <c r="K146" s="382"/>
      <c r="L146" s="173"/>
      <c r="M146" s="203"/>
      <c r="N146" s="175"/>
    </row>
    <row r="147" spans="1:14" x14ac:dyDescent="0.2">
      <c r="A147" s="176"/>
      <c r="B147" s="185"/>
      <c r="C147" s="389" t="s">
        <v>349</v>
      </c>
      <c r="D147" s="389"/>
      <c r="E147" s="389"/>
      <c r="F147" s="389"/>
      <c r="G147" s="389"/>
      <c r="H147" s="389"/>
      <c r="I147" s="389"/>
      <c r="J147" s="389"/>
      <c r="K147" s="389"/>
      <c r="L147" s="193">
        <v>6054.84</v>
      </c>
      <c r="M147" s="204"/>
      <c r="N147" s="195">
        <v>55671</v>
      </c>
    </row>
    <row r="148" spans="1:14" x14ac:dyDescent="0.2">
      <c r="A148" s="176"/>
      <c r="B148" s="185"/>
      <c r="C148" s="389" t="s">
        <v>350</v>
      </c>
      <c r="D148" s="389"/>
      <c r="E148" s="389"/>
      <c r="F148" s="389"/>
      <c r="G148" s="389"/>
      <c r="H148" s="389"/>
      <c r="I148" s="389"/>
      <c r="J148" s="389"/>
      <c r="K148" s="389"/>
      <c r="L148" s="193"/>
      <c r="M148" s="204"/>
      <c r="N148" s="195"/>
    </row>
    <row r="149" spans="1:14" x14ac:dyDescent="0.2">
      <c r="A149" s="176"/>
      <c r="B149" s="185"/>
      <c r="C149" s="389" t="s">
        <v>351</v>
      </c>
      <c r="D149" s="389"/>
      <c r="E149" s="389"/>
      <c r="F149" s="389"/>
      <c r="G149" s="389"/>
      <c r="H149" s="389"/>
      <c r="I149" s="389"/>
      <c r="J149" s="389"/>
      <c r="K149" s="389"/>
      <c r="L149" s="193">
        <v>163.77000000000001</v>
      </c>
      <c r="M149" s="204"/>
      <c r="N149" s="195">
        <v>5743</v>
      </c>
    </row>
    <row r="150" spans="1:14" x14ac:dyDescent="0.2">
      <c r="A150" s="176"/>
      <c r="B150" s="185"/>
      <c r="C150" s="389" t="s">
        <v>352</v>
      </c>
      <c r="D150" s="389"/>
      <c r="E150" s="389"/>
      <c r="F150" s="389"/>
      <c r="G150" s="389"/>
      <c r="H150" s="389"/>
      <c r="I150" s="389"/>
      <c r="J150" s="389"/>
      <c r="K150" s="389"/>
      <c r="L150" s="193">
        <v>80.12</v>
      </c>
      <c r="M150" s="204"/>
      <c r="N150" s="195">
        <v>884</v>
      </c>
    </row>
    <row r="151" spans="1:14" x14ac:dyDescent="0.2">
      <c r="A151" s="176"/>
      <c r="B151" s="185"/>
      <c r="C151" s="389" t="s">
        <v>353</v>
      </c>
      <c r="D151" s="389"/>
      <c r="E151" s="389"/>
      <c r="F151" s="389"/>
      <c r="G151" s="389"/>
      <c r="H151" s="389"/>
      <c r="I151" s="389"/>
      <c r="J151" s="389"/>
      <c r="K151" s="389"/>
      <c r="L151" s="193">
        <v>5.31</v>
      </c>
      <c r="M151" s="204"/>
      <c r="N151" s="195">
        <v>186</v>
      </c>
    </row>
    <row r="152" spans="1:14" x14ac:dyDescent="0.2">
      <c r="A152" s="176"/>
      <c r="B152" s="185"/>
      <c r="C152" s="389" t="s">
        <v>354</v>
      </c>
      <c r="D152" s="389"/>
      <c r="E152" s="389"/>
      <c r="F152" s="389"/>
      <c r="G152" s="389"/>
      <c r="H152" s="389"/>
      <c r="I152" s="389"/>
      <c r="J152" s="389"/>
      <c r="K152" s="389"/>
      <c r="L152" s="193">
        <v>5810.95</v>
      </c>
      <c r="M152" s="204"/>
      <c r="N152" s="195">
        <v>49044</v>
      </c>
    </row>
    <row r="153" spans="1:14" x14ac:dyDescent="0.2">
      <c r="A153" s="176"/>
      <c r="B153" s="185"/>
      <c r="C153" s="389" t="s">
        <v>419</v>
      </c>
      <c r="D153" s="389"/>
      <c r="E153" s="389"/>
      <c r="F153" s="389"/>
      <c r="G153" s="389"/>
      <c r="H153" s="389"/>
      <c r="I153" s="389"/>
      <c r="J153" s="389"/>
      <c r="K153" s="389"/>
      <c r="L153" s="193">
        <v>347.25</v>
      </c>
      <c r="M153" s="204"/>
      <c r="N153" s="195">
        <v>2931</v>
      </c>
    </row>
    <row r="154" spans="1:14" x14ac:dyDescent="0.2">
      <c r="A154" s="176"/>
      <c r="B154" s="185"/>
      <c r="C154" s="389" t="s">
        <v>350</v>
      </c>
      <c r="D154" s="389"/>
      <c r="E154" s="389"/>
      <c r="F154" s="389"/>
      <c r="G154" s="389"/>
      <c r="H154" s="389"/>
      <c r="I154" s="389"/>
      <c r="J154" s="389"/>
      <c r="K154" s="389"/>
      <c r="L154" s="193"/>
      <c r="M154" s="204"/>
      <c r="N154" s="195"/>
    </row>
    <row r="155" spans="1:14" x14ac:dyDescent="0.2">
      <c r="A155" s="176"/>
      <c r="B155" s="185"/>
      <c r="C155" s="389" t="s">
        <v>359</v>
      </c>
      <c r="D155" s="389"/>
      <c r="E155" s="389"/>
      <c r="F155" s="389"/>
      <c r="G155" s="389"/>
      <c r="H155" s="389"/>
      <c r="I155" s="389"/>
      <c r="J155" s="389"/>
      <c r="K155" s="389"/>
      <c r="L155" s="193">
        <v>347.25</v>
      </c>
      <c r="M155" s="204"/>
      <c r="N155" s="195">
        <v>2931</v>
      </c>
    </row>
    <row r="156" spans="1:14" x14ac:dyDescent="0.2">
      <c r="A156" s="176"/>
      <c r="B156" s="185"/>
      <c r="C156" s="389" t="s">
        <v>355</v>
      </c>
      <c r="D156" s="389"/>
      <c r="E156" s="389"/>
      <c r="F156" s="389"/>
      <c r="G156" s="389"/>
      <c r="H156" s="389"/>
      <c r="I156" s="389"/>
      <c r="J156" s="389"/>
      <c r="K156" s="389"/>
      <c r="L156" s="193">
        <v>5957.82</v>
      </c>
      <c r="M156" s="204"/>
      <c r="N156" s="195">
        <v>61515</v>
      </c>
    </row>
    <row r="157" spans="1:14" x14ac:dyDescent="0.2">
      <c r="A157" s="176"/>
      <c r="B157" s="185"/>
      <c r="C157" s="389" t="s">
        <v>350</v>
      </c>
      <c r="D157" s="389"/>
      <c r="E157" s="389"/>
      <c r="F157" s="389"/>
      <c r="G157" s="389"/>
      <c r="H157" s="389"/>
      <c r="I157" s="389"/>
      <c r="J157" s="389"/>
      <c r="K157" s="389"/>
      <c r="L157" s="193"/>
      <c r="M157" s="204"/>
      <c r="N157" s="195"/>
    </row>
    <row r="158" spans="1:14" x14ac:dyDescent="0.2">
      <c r="A158" s="176"/>
      <c r="B158" s="185"/>
      <c r="C158" s="389" t="s">
        <v>356</v>
      </c>
      <c r="D158" s="389"/>
      <c r="E158" s="389"/>
      <c r="F158" s="389"/>
      <c r="G158" s="389"/>
      <c r="H158" s="389"/>
      <c r="I158" s="389"/>
      <c r="J158" s="389"/>
      <c r="K158" s="389"/>
      <c r="L158" s="193">
        <v>163.77000000000001</v>
      </c>
      <c r="M158" s="204"/>
      <c r="N158" s="195">
        <v>5743</v>
      </c>
    </row>
    <row r="159" spans="1:14" x14ac:dyDescent="0.2">
      <c r="A159" s="176"/>
      <c r="B159" s="185"/>
      <c r="C159" s="389" t="s">
        <v>357</v>
      </c>
      <c r="D159" s="389"/>
      <c r="E159" s="389"/>
      <c r="F159" s="389"/>
      <c r="G159" s="389"/>
      <c r="H159" s="389"/>
      <c r="I159" s="389"/>
      <c r="J159" s="389"/>
      <c r="K159" s="389"/>
      <c r="L159" s="193">
        <v>80.12</v>
      </c>
      <c r="M159" s="204"/>
      <c r="N159" s="195">
        <v>884</v>
      </c>
    </row>
    <row r="160" spans="1:14" x14ac:dyDescent="0.2">
      <c r="A160" s="176"/>
      <c r="B160" s="185"/>
      <c r="C160" s="389" t="s">
        <v>358</v>
      </c>
      <c r="D160" s="389"/>
      <c r="E160" s="389"/>
      <c r="F160" s="389"/>
      <c r="G160" s="389"/>
      <c r="H160" s="389"/>
      <c r="I160" s="389"/>
      <c r="J160" s="389"/>
      <c r="K160" s="389"/>
      <c r="L160" s="193">
        <v>5.31</v>
      </c>
      <c r="M160" s="204"/>
      <c r="N160" s="195">
        <v>186</v>
      </c>
    </row>
    <row r="161" spans="1:14" x14ac:dyDescent="0.2">
      <c r="A161" s="176"/>
      <c r="B161" s="185"/>
      <c r="C161" s="389" t="s">
        <v>359</v>
      </c>
      <c r="D161" s="389"/>
      <c r="E161" s="389"/>
      <c r="F161" s="389"/>
      <c r="G161" s="389"/>
      <c r="H161" s="389"/>
      <c r="I161" s="389"/>
      <c r="J161" s="389"/>
      <c r="K161" s="389"/>
      <c r="L161" s="193">
        <v>5463.7</v>
      </c>
      <c r="M161" s="204"/>
      <c r="N161" s="195">
        <v>46113</v>
      </c>
    </row>
    <row r="162" spans="1:14" x14ac:dyDescent="0.2">
      <c r="A162" s="176"/>
      <c r="B162" s="185"/>
      <c r="C162" s="389" t="s">
        <v>360</v>
      </c>
      <c r="D162" s="389"/>
      <c r="E162" s="389"/>
      <c r="F162" s="389"/>
      <c r="G162" s="389"/>
      <c r="H162" s="389"/>
      <c r="I162" s="389"/>
      <c r="J162" s="389"/>
      <c r="K162" s="389"/>
      <c r="L162" s="193">
        <v>164</v>
      </c>
      <c r="M162" s="204"/>
      <c r="N162" s="195">
        <v>5751</v>
      </c>
    </row>
    <row r="163" spans="1:14" x14ac:dyDescent="0.2">
      <c r="A163" s="176"/>
      <c r="B163" s="185"/>
      <c r="C163" s="389" t="s">
        <v>361</v>
      </c>
      <c r="D163" s="389"/>
      <c r="E163" s="389"/>
      <c r="F163" s="389"/>
      <c r="G163" s="389"/>
      <c r="H163" s="389"/>
      <c r="I163" s="389"/>
      <c r="J163" s="389"/>
      <c r="K163" s="389"/>
      <c r="L163" s="193">
        <v>86.23</v>
      </c>
      <c r="M163" s="204"/>
      <c r="N163" s="195">
        <v>3024</v>
      </c>
    </row>
    <row r="164" spans="1:14" x14ac:dyDescent="0.2">
      <c r="A164" s="176"/>
      <c r="B164" s="185"/>
      <c r="C164" s="389" t="s">
        <v>362</v>
      </c>
      <c r="D164" s="389"/>
      <c r="E164" s="389"/>
      <c r="F164" s="389"/>
      <c r="G164" s="389"/>
      <c r="H164" s="389"/>
      <c r="I164" s="389"/>
      <c r="J164" s="389"/>
      <c r="K164" s="389"/>
      <c r="L164" s="193">
        <v>169.08</v>
      </c>
      <c r="M164" s="204"/>
      <c r="N164" s="195">
        <v>5929</v>
      </c>
    </row>
    <row r="165" spans="1:14" x14ac:dyDescent="0.2">
      <c r="A165" s="176"/>
      <c r="B165" s="185"/>
      <c r="C165" s="389" t="s">
        <v>363</v>
      </c>
      <c r="D165" s="389"/>
      <c r="E165" s="389"/>
      <c r="F165" s="389"/>
      <c r="G165" s="389"/>
      <c r="H165" s="389"/>
      <c r="I165" s="389"/>
      <c r="J165" s="389"/>
      <c r="K165" s="389"/>
      <c r="L165" s="193">
        <v>164</v>
      </c>
      <c r="M165" s="204"/>
      <c r="N165" s="195">
        <v>5751</v>
      </c>
    </row>
    <row r="166" spans="1:14" x14ac:dyDescent="0.2">
      <c r="A166" s="176"/>
      <c r="B166" s="185"/>
      <c r="C166" s="389" t="s">
        <v>364</v>
      </c>
      <c r="D166" s="389"/>
      <c r="E166" s="389"/>
      <c r="F166" s="389"/>
      <c r="G166" s="389"/>
      <c r="H166" s="389"/>
      <c r="I166" s="389"/>
      <c r="J166" s="389"/>
      <c r="K166" s="389"/>
      <c r="L166" s="193">
        <v>86.23</v>
      </c>
      <c r="M166" s="204"/>
      <c r="N166" s="195">
        <v>3024</v>
      </c>
    </row>
    <row r="167" spans="1:14" x14ac:dyDescent="0.2">
      <c r="A167" s="176"/>
      <c r="B167" s="168"/>
      <c r="C167" s="378" t="s">
        <v>345</v>
      </c>
      <c r="D167" s="378"/>
      <c r="E167" s="378"/>
      <c r="F167" s="378"/>
      <c r="G167" s="378"/>
      <c r="H167" s="378"/>
      <c r="I167" s="378"/>
      <c r="J167" s="378"/>
      <c r="K167" s="378"/>
      <c r="L167" s="177">
        <v>6305.07</v>
      </c>
      <c r="M167" s="137"/>
      <c r="N167" s="205">
        <v>64446</v>
      </c>
    </row>
    <row r="168" spans="1:14" x14ac:dyDescent="0.2">
      <c r="A168" s="134"/>
      <c r="B168" s="168"/>
      <c r="C168" s="167"/>
      <c r="D168" s="167"/>
      <c r="E168" s="167"/>
      <c r="F168" s="167"/>
      <c r="G168" s="167"/>
      <c r="H168" s="167"/>
      <c r="I168" s="167"/>
      <c r="J168" s="167"/>
      <c r="K168" s="167"/>
      <c r="L168" s="177"/>
      <c r="M168" s="178"/>
      <c r="N168" s="206"/>
    </row>
    <row r="169" spans="1:14" x14ac:dyDescent="0.2">
      <c r="A169" s="207"/>
      <c r="B169" s="207"/>
      <c r="C169" s="207"/>
      <c r="D169" s="207"/>
      <c r="E169" s="207"/>
      <c r="F169" s="207"/>
      <c r="G169" s="207"/>
      <c r="H169" s="207"/>
      <c r="I169" s="207"/>
      <c r="J169" s="207"/>
      <c r="K169" s="207"/>
      <c r="L169" s="207"/>
      <c r="M169" s="207"/>
      <c r="N169" s="207"/>
    </row>
    <row r="170" spans="1:14" x14ac:dyDescent="0.2">
      <c r="A170" s="134"/>
      <c r="B170" s="208" t="s">
        <v>346</v>
      </c>
      <c r="C170" s="397"/>
      <c r="D170" s="397"/>
      <c r="E170" s="397"/>
      <c r="F170" s="397"/>
      <c r="G170" s="397"/>
      <c r="H170" s="397"/>
      <c r="I170" s="397"/>
      <c r="J170" s="397"/>
      <c r="K170" s="397"/>
      <c r="L170" s="397"/>
      <c r="M170" s="134"/>
      <c r="N170" s="134"/>
    </row>
    <row r="171" spans="1:14" x14ac:dyDescent="0.2">
      <c r="A171" s="134"/>
      <c r="B171" s="136"/>
      <c r="C171" s="396" t="s">
        <v>347</v>
      </c>
      <c r="D171" s="396"/>
      <c r="E171" s="396"/>
      <c r="F171" s="396"/>
      <c r="G171" s="396"/>
      <c r="H171" s="396"/>
      <c r="I171" s="396"/>
      <c r="J171" s="396"/>
      <c r="K171" s="396"/>
      <c r="L171" s="396"/>
      <c r="M171" s="134"/>
      <c r="N171" s="134"/>
    </row>
    <row r="172" spans="1:14" x14ac:dyDescent="0.2">
      <c r="A172" s="134"/>
      <c r="B172" s="208" t="s">
        <v>348</v>
      </c>
      <c r="C172" s="397" t="s">
        <v>424</v>
      </c>
      <c r="D172" s="397"/>
      <c r="E172" s="397"/>
      <c r="F172" s="397"/>
      <c r="G172" s="397"/>
      <c r="H172" s="397"/>
      <c r="I172" s="397"/>
      <c r="J172" s="397"/>
      <c r="K172" s="397"/>
      <c r="L172" s="397"/>
      <c r="M172" s="134"/>
      <c r="N172" s="134"/>
    </row>
    <row r="173" spans="1:14" x14ac:dyDescent="0.2">
      <c r="A173" s="134"/>
      <c r="B173" s="134"/>
      <c r="C173" s="396" t="s">
        <v>347</v>
      </c>
      <c r="D173" s="396"/>
      <c r="E173" s="396"/>
      <c r="F173" s="396"/>
      <c r="G173" s="396"/>
      <c r="H173" s="396"/>
      <c r="I173" s="396"/>
      <c r="J173" s="396"/>
      <c r="K173" s="396"/>
      <c r="L173" s="396"/>
      <c r="M173" s="134"/>
      <c r="N173" s="134"/>
    </row>
  </sheetData>
  <mergeCells count="151">
    <mergeCell ref="C90:E90"/>
    <mergeCell ref="C91:N91"/>
    <mergeCell ref="C92:N92"/>
    <mergeCell ref="C93:E93"/>
    <mergeCell ref="A40:N40"/>
    <mergeCell ref="G36:I37"/>
    <mergeCell ref="A21:N21"/>
    <mergeCell ref="B23:F23"/>
    <mergeCell ref="B24:F24"/>
    <mergeCell ref="L33:M33"/>
    <mergeCell ref="J36:L37"/>
    <mergeCell ref="M36:M38"/>
    <mergeCell ref="N36:N38"/>
    <mergeCell ref="C128:N128"/>
    <mergeCell ref="A124:N124"/>
    <mergeCell ref="A125:N125"/>
    <mergeCell ref="C126:E126"/>
    <mergeCell ref="A20:N20"/>
    <mergeCell ref="C50:E50"/>
    <mergeCell ref="C51:N51"/>
    <mergeCell ref="C52:E52"/>
    <mergeCell ref="C53:E53"/>
    <mergeCell ref="C120:K120"/>
    <mergeCell ref="C121:K121"/>
    <mergeCell ref="C122:K122"/>
    <mergeCell ref="C123:K123"/>
    <mergeCell ref="C100:E100"/>
    <mergeCell ref="C101:E101"/>
    <mergeCell ref="C102:E102"/>
    <mergeCell ref="C103:E103"/>
    <mergeCell ref="C99:E99"/>
    <mergeCell ref="C94:E94"/>
    <mergeCell ref="C95:E95"/>
    <mergeCell ref="C96:E96"/>
    <mergeCell ref="C97:E97"/>
    <mergeCell ref="C98:E98"/>
    <mergeCell ref="C89:E89"/>
    <mergeCell ref="C140:K140"/>
    <mergeCell ref="A141:N141"/>
    <mergeCell ref="C143:K143"/>
    <mergeCell ref="C144:K144"/>
    <mergeCell ref="C130:K130"/>
    <mergeCell ref="C131:K131"/>
    <mergeCell ref="C132:K132"/>
    <mergeCell ref="C133:K133"/>
    <mergeCell ref="C134:K134"/>
    <mergeCell ref="C54:E54"/>
    <mergeCell ref="C55:E55"/>
    <mergeCell ref="C56:E56"/>
    <mergeCell ref="C57:E57"/>
    <mergeCell ref="C58:E58"/>
    <mergeCell ref="C115:K115"/>
    <mergeCell ref="C116:K116"/>
    <mergeCell ref="C117:K117"/>
    <mergeCell ref="C118:K118"/>
    <mergeCell ref="C110:K110"/>
    <mergeCell ref="C111:K111"/>
    <mergeCell ref="C112:K112"/>
    <mergeCell ref="C113:K113"/>
    <mergeCell ref="C114:K114"/>
    <mergeCell ref="C105:K105"/>
    <mergeCell ref="C106:K106"/>
    <mergeCell ref="C107:K107"/>
    <mergeCell ref="C108:K108"/>
    <mergeCell ref="C109:K109"/>
    <mergeCell ref="C79:E79"/>
    <mergeCell ref="C80:E80"/>
    <mergeCell ref="C81:E81"/>
    <mergeCell ref="C82:E82"/>
    <mergeCell ref="C83:E83"/>
    <mergeCell ref="C173:L173"/>
    <mergeCell ref="C170:L170"/>
    <mergeCell ref="C171:L171"/>
    <mergeCell ref="C172:L172"/>
    <mergeCell ref="C152:K152"/>
    <mergeCell ref="C153:K153"/>
    <mergeCell ref="C154:K154"/>
    <mergeCell ref="C155:K155"/>
    <mergeCell ref="C156:K156"/>
    <mergeCell ref="C167:K167"/>
    <mergeCell ref="C162:K162"/>
    <mergeCell ref="C163:K163"/>
    <mergeCell ref="C164:K164"/>
    <mergeCell ref="C165:K165"/>
    <mergeCell ref="C166:K166"/>
    <mergeCell ref="C157:K157"/>
    <mergeCell ref="C158:K158"/>
    <mergeCell ref="C159:K159"/>
    <mergeCell ref="C160:K160"/>
    <mergeCell ref="C161:K161"/>
    <mergeCell ref="C84:E84"/>
    <mergeCell ref="C85:E85"/>
    <mergeCell ref="C86:E86"/>
    <mergeCell ref="C87:E87"/>
    <mergeCell ref="C88:E88"/>
    <mergeCell ref="C146:K146"/>
    <mergeCell ref="C135:K135"/>
    <mergeCell ref="C136:K136"/>
    <mergeCell ref="C137:K137"/>
    <mergeCell ref="C138:K138"/>
    <mergeCell ref="C139:K139"/>
    <mergeCell ref="C147:K147"/>
    <mergeCell ref="C148:K148"/>
    <mergeCell ref="C149:K149"/>
    <mergeCell ref="C150:K150"/>
    <mergeCell ref="C151:K151"/>
    <mergeCell ref="C119:K119"/>
    <mergeCell ref="C78:N78"/>
    <mergeCell ref="C74:E74"/>
    <mergeCell ref="C75:E75"/>
    <mergeCell ref="C76:E76"/>
    <mergeCell ref="C77:E77"/>
    <mergeCell ref="C69:E69"/>
    <mergeCell ref="C70:E70"/>
    <mergeCell ref="C71:E71"/>
    <mergeCell ref="C72:E72"/>
    <mergeCell ref="C73:E73"/>
    <mergeCell ref="C67:E67"/>
    <mergeCell ref="C68:E68"/>
    <mergeCell ref="C64:N64"/>
    <mergeCell ref="C65:N65"/>
    <mergeCell ref="C66:E66"/>
    <mergeCell ref="C59:E59"/>
    <mergeCell ref="C60:E60"/>
    <mergeCell ref="C61:E61"/>
    <mergeCell ref="C62:E62"/>
    <mergeCell ref="C63:E63"/>
    <mergeCell ref="A17:N17"/>
    <mergeCell ref="C43:K43"/>
    <mergeCell ref="A44:N44"/>
    <mergeCell ref="C46:K46"/>
    <mergeCell ref="C47:K47"/>
    <mergeCell ref="A48:N48"/>
    <mergeCell ref="A49:N49"/>
    <mergeCell ref="A4:C4"/>
    <mergeCell ref="K4:N4"/>
    <mergeCell ref="A5:D5"/>
    <mergeCell ref="J5:N5"/>
    <mergeCell ref="A6:D6"/>
    <mergeCell ref="J6:N6"/>
    <mergeCell ref="D10:N10"/>
    <mergeCell ref="A13:N13"/>
    <mergeCell ref="A16:N16"/>
    <mergeCell ref="A14:N14"/>
    <mergeCell ref="C42:K42"/>
    <mergeCell ref="C39:E39"/>
    <mergeCell ref="A18:N18"/>
    <mergeCell ref="A36:A38"/>
    <mergeCell ref="B36:B38"/>
    <mergeCell ref="C36:E38"/>
    <mergeCell ref="F36:F3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workbookViewId="0">
      <selection activeCell="C250" sqref="C250:K250"/>
    </sheetView>
  </sheetViews>
  <sheetFormatPr defaultRowHeight="14.25" x14ac:dyDescent="0.2"/>
  <sheetData>
    <row r="1" spans="1:14" x14ac:dyDescent="0.2">
      <c r="A1" s="209"/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11" t="s">
        <v>285</v>
      </c>
    </row>
    <row r="2" spans="1:14" x14ac:dyDescent="0.2">
      <c r="A2" s="209"/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11" t="s">
        <v>286</v>
      </c>
    </row>
    <row r="3" spans="1:14" x14ac:dyDescent="0.2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11"/>
    </row>
    <row r="4" spans="1:14" x14ac:dyDescent="0.2">
      <c r="A4" s="412" t="s">
        <v>287</v>
      </c>
      <c r="B4" s="412"/>
      <c r="C4" s="412"/>
      <c r="D4" s="213"/>
      <c r="E4" s="209"/>
      <c r="F4" s="209"/>
      <c r="G4" s="209"/>
      <c r="H4" s="209"/>
      <c r="I4" s="209"/>
      <c r="J4" s="209"/>
      <c r="K4" s="412" t="s">
        <v>288</v>
      </c>
      <c r="L4" s="412"/>
      <c r="M4" s="412"/>
      <c r="N4" s="412"/>
    </row>
    <row r="5" spans="1:14" x14ac:dyDescent="0.2">
      <c r="A5" s="413"/>
      <c r="B5" s="413"/>
      <c r="C5" s="413"/>
      <c r="D5" s="413"/>
      <c r="E5" s="210"/>
      <c r="F5" s="209"/>
      <c r="G5" s="209"/>
      <c r="H5" s="209"/>
      <c r="I5" s="209"/>
      <c r="J5" s="414"/>
      <c r="K5" s="414"/>
      <c r="L5" s="414"/>
      <c r="M5" s="414"/>
      <c r="N5" s="414"/>
    </row>
    <row r="6" spans="1:14" x14ac:dyDescent="0.2">
      <c r="A6" s="415"/>
      <c r="B6" s="415"/>
      <c r="C6" s="415"/>
      <c r="D6" s="415"/>
      <c r="E6" s="209"/>
      <c r="F6" s="209"/>
      <c r="G6" s="209"/>
      <c r="H6" s="209"/>
      <c r="I6" s="209"/>
      <c r="J6" s="415"/>
      <c r="K6" s="415"/>
      <c r="L6" s="415"/>
      <c r="M6" s="415"/>
      <c r="N6" s="415"/>
    </row>
    <row r="7" spans="1:14" x14ac:dyDescent="0.2">
      <c r="A7" s="217"/>
      <c r="B7" s="218"/>
      <c r="C7" s="210"/>
      <c r="D7" s="210"/>
      <c r="E7" s="209"/>
      <c r="F7" s="209"/>
      <c r="G7" s="209"/>
      <c r="H7" s="209"/>
      <c r="I7" s="209"/>
      <c r="J7" s="217"/>
      <c r="K7" s="217"/>
      <c r="L7" s="217"/>
      <c r="M7" s="217"/>
      <c r="N7" s="218"/>
    </row>
    <row r="8" spans="1:14" x14ac:dyDescent="0.2">
      <c r="A8" s="209" t="s">
        <v>289</v>
      </c>
      <c r="B8" s="219"/>
      <c r="C8" s="219"/>
      <c r="D8" s="219"/>
      <c r="E8" s="209"/>
      <c r="F8" s="209"/>
      <c r="G8" s="209"/>
      <c r="H8" s="209"/>
      <c r="I8" s="209"/>
      <c r="J8" s="209"/>
      <c r="K8" s="209"/>
      <c r="L8" s="219"/>
      <c r="M8" s="219"/>
      <c r="N8" s="211" t="s">
        <v>289</v>
      </c>
    </row>
    <row r="9" spans="1:14" x14ac:dyDescent="0.2">
      <c r="A9" s="209"/>
      <c r="B9" s="209"/>
      <c r="C9" s="209"/>
      <c r="D9" s="209"/>
      <c r="E9" s="209"/>
      <c r="F9" s="220"/>
      <c r="G9" s="209"/>
      <c r="H9" s="209"/>
      <c r="I9" s="209"/>
      <c r="J9" s="209"/>
      <c r="K9" s="209"/>
      <c r="L9" s="209"/>
      <c r="M9" s="209"/>
      <c r="N9" s="209"/>
    </row>
    <row r="10" spans="1:14" x14ac:dyDescent="0.2">
      <c r="A10" s="214" t="s">
        <v>290</v>
      </c>
      <c r="B10" s="219"/>
      <c r="C10" s="209"/>
      <c r="D10" s="415"/>
      <c r="E10" s="415"/>
      <c r="F10" s="415"/>
      <c r="G10" s="415"/>
      <c r="H10" s="415"/>
      <c r="I10" s="415"/>
      <c r="J10" s="415"/>
      <c r="K10" s="415"/>
      <c r="L10" s="415"/>
      <c r="M10" s="415"/>
      <c r="N10" s="415"/>
    </row>
    <row r="11" spans="1:14" x14ac:dyDescent="0.2">
      <c r="A11" s="221" t="s">
        <v>291</v>
      </c>
      <c r="B11" s="209"/>
      <c r="C11" s="209"/>
      <c r="D11" s="217" t="s">
        <v>292</v>
      </c>
      <c r="E11" s="217"/>
      <c r="F11" s="222"/>
      <c r="G11" s="222"/>
      <c r="H11" s="222"/>
      <c r="I11" s="222"/>
      <c r="J11" s="222"/>
      <c r="K11" s="222"/>
      <c r="L11" s="222"/>
      <c r="M11" s="222"/>
      <c r="N11" s="222"/>
    </row>
    <row r="12" spans="1:14" x14ac:dyDescent="0.2">
      <c r="A12" s="221"/>
      <c r="B12" s="209"/>
      <c r="C12" s="209"/>
      <c r="D12" s="209"/>
      <c r="E12" s="209"/>
      <c r="F12" s="219"/>
      <c r="G12" s="219"/>
      <c r="H12" s="219"/>
      <c r="I12" s="219"/>
      <c r="J12" s="219"/>
      <c r="K12" s="219"/>
      <c r="L12" s="219"/>
      <c r="M12" s="219"/>
      <c r="N12" s="219"/>
    </row>
    <row r="13" spans="1:14" x14ac:dyDescent="0.2">
      <c r="A13" s="416"/>
      <c r="B13" s="416"/>
      <c r="C13" s="416"/>
      <c r="D13" s="416"/>
      <c r="E13" s="416"/>
      <c r="F13" s="416"/>
      <c r="G13" s="416"/>
      <c r="H13" s="416"/>
      <c r="I13" s="416"/>
      <c r="J13" s="416"/>
      <c r="K13" s="416"/>
      <c r="L13" s="416"/>
      <c r="M13" s="416"/>
      <c r="N13" s="416"/>
    </row>
    <row r="14" spans="1:14" x14ac:dyDescent="0.2">
      <c r="A14" s="401" t="s">
        <v>293</v>
      </c>
      <c r="B14" s="401"/>
      <c r="C14" s="401"/>
      <c r="D14" s="401"/>
      <c r="E14" s="401"/>
      <c r="F14" s="401"/>
      <c r="G14" s="401"/>
      <c r="H14" s="401"/>
      <c r="I14" s="401"/>
      <c r="J14" s="401"/>
      <c r="K14" s="401"/>
      <c r="L14" s="401"/>
      <c r="M14" s="401"/>
      <c r="N14" s="401"/>
    </row>
    <row r="15" spans="1:14" x14ac:dyDescent="0.2">
      <c r="A15" s="223"/>
      <c r="B15" s="223"/>
      <c r="C15" s="223"/>
      <c r="D15" s="223"/>
      <c r="E15" s="223"/>
      <c r="F15" s="223"/>
      <c r="G15" s="223"/>
      <c r="H15" s="223"/>
      <c r="I15" s="223"/>
      <c r="J15" s="223"/>
      <c r="K15" s="223"/>
      <c r="L15" s="223"/>
      <c r="M15" s="223"/>
      <c r="N15" s="223"/>
    </row>
    <row r="16" spans="1:14" ht="29.25" customHeight="1" x14ac:dyDescent="0.2">
      <c r="A16" s="417" t="s">
        <v>621</v>
      </c>
      <c r="B16" s="416"/>
      <c r="C16" s="416"/>
      <c r="D16" s="416"/>
      <c r="E16" s="416"/>
      <c r="F16" s="416"/>
      <c r="G16" s="416"/>
      <c r="H16" s="416"/>
      <c r="I16" s="416"/>
      <c r="J16" s="416"/>
      <c r="K16" s="416"/>
      <c r="L16" s="416"/>
      <c r="M16" s="416"/>
      <c r="N16" s="416"/>
    </row>
    <row r="17" spans="1:14" x14ac:dyDescent="0.2">
      <c r="A17" s="401" t="s">
        <v>294</v>
      </c>
      <c r="B17" s="401"/>
      <c r="C17" s="401"/>
      <c r="D17" s="401"/>
      <c r="E17" s="401"/>
      <c r="F17" s="401"/>
      <c r="G17" s="401"/>
      <c r="H17" s="401"/>
      <c r="I17" s="401"/>
      <c r="J17" s="401"/>
      <c r="K17" s="401"/>
      <c r="L17" s="401"/>
      <c r="M17" s="401"/>
      <c r="N17" s="401"/>
    </row>
    <row r="18" spans="1:14" ht="18" x14ac:dyDescent="0.25">
      <c r="A18" s="409" t="s">
        <v>540</v>
      </c>
      <c r="B18" s="409"/>
      <c r="C18" s="409"/>
      <c r="D18" s="409"/>
      <c r="E18" s="409"/>
      <c r="F18" s="409"/>
      <c r="G18" s="409"/>
      <c r="H18" s="409"/>
      <c r="I18" s="409"/>
      <c r="J18" s="409"/>
      <c r="K18" s="409"/>
      <c r="L18" s="409"/>
      <c r="M18" s="409"/>
      <c r="N18" s="409"/>
    </row>
    <row r="19" spans="1:14" ht="18" x14ac:dyDescent="0.25">
      <c r="A19" s="224"/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4"/>
      <c r="N19" s="224"/>
    </row>
    <row r="20" spans="1:14" x14ac:dyDescent="0.2">
      <c r="A20" s="403" t="s">
        <v>539</v>
      </c>
      <c r="B20" s="403"/>
      <c r="C20" s="403"/>
      <c r="D20" s="403"/>
      <c r="E20" s="403"/>
      <c r="F20" s="403"/>
      <c r="G20" s="403"/>
      <c r="H20" s="403"/>
      <c r="I20" s="403"/>
      <c r="J20" s="403"/>
      <c r="K20" s="403"/>
      <c r="L20" s="403"/>
      <c r="M20" s="403"/>
      <c r="N20" s="403"/>
    </row>
    <row r="21" spans="1:14" x14ac:dyDescent="0.2">
      <c r="A21" s="401" t="s">
        <v>296</v>
      </c>
      <c r="B21" s="401"/>
      <c r="C21" s="401"/>
      <c r="D21" s="401"/>
      <c r="E21" s="401"/>
      <c r="F21" s="401"/>
      <c r="G21" s="401"/>
      <c r="H21" s="401"/>
      <c r="I21" s="401"/>
      <c r="J21" s="401"/>
      <c r="K21" s="401"/>
      <c r="L21" s="401"/>
      <c r="M21" s="401"/>
      <c r="N21" s="401"/>
    </row>
    <row r="22" spans="1:14" x14ac:dyDescent="0.2">
      <c r="A22" s="209" t="s">
        <v>297</v>
      </c>
      <c r="B22" s="225" t="s">
        <v>298</v>
      </c>
      <c r="C22" s="209" t="s">
        <v>299</v>
      </c>
      <c r="D22" s="209"/>
      <c r="E22" s="209"/>
      <c r="F22" s="210"/>
      <c r="G22" s="210"/>
      <c r="H22" s="210"/>
      <c r="I22" s="210"/>
      <c r="J22" s="210"/>
      <c r="K22" s="210"/>
      <c r="L22" s="210"/>
      <c r="M22" s="210"/>
      <c r="N22" s="210"/>
    </row>
    <row r="23" spans="1:14" x14ac:dyDescent="0.2">
      <c r="A23" s="209" t="s">
        <v>300</v>
      </c>
      <c r="B23" s="403"/>
      <c r="C23" s="403"/>
      <c r="D23" s="403"/>
      <c r="E23" s="403"/>
      <c r="F23" s="403"/>
      <c r="G23" s="210"/>
      <c r="H23" s="210"/>
      <c r="I23" s="210"/>
      <c r="J23" s="210"/>
      <c r="K23" s="210"/>
      <c r="L23" s="210"/>
      <c r="M23" s="210"/>
      <c r="N23" s="210"/>
    </row>
    <row r="24" spans="1:14" x14ac:dyDescent="0.2">
      <c r="A24" s="209"/>
      <c r="B24" s="410" t="s">
        <v>301</v>
      </c>
      <c r="C24" s="410"/>
      <c r="D24" s="410"/>
      <c r="E24" s="410"/>
      <c r="F24" s="410"/>
      <c r="G24" s="226"/>
      <c r="H24" s="226"/>
      <c r="I24" s="226"/>
      <c r="J24" s="226"/>
      <c r="K24" s="226"/>
      <c r="L24" s="226"/>
      <c r="M24" s="227"/>
      <c r="N24" s="226"/>
    </row>
    <row r="25" spans="1:14" x14ac:dyDescent="0.2">
      <c r="A25" s="209"/>
      <c r="B25" s="209"/>
      <c r="C25" s="209"/>
      <c r="D25" s="228"/>
      <c r="E25" s="228"/>
      <c r="F25" s="228"/>
      <c r="G25" s="228"/>
      <c r="H25" s="228"/>
      <c r="I25" s="228"/>
      <c r="J25" s="228"/>
      <c r="K25" s="228"/>
      <c r="L25" s="228"/>
      <c r="M25" s="226"/>
      <c r="N25" s="226"/>
    </row>
    <row r="26" spans="1:14" x14ac:dyDescent="0.2">
      <c r="A26" s="229" t="s">
        <v>302</v>
      </c>
      <c r="B26" s="209"/>
      <c r="C26" s="209"/>
      <c r="D26" s="217"/>
      <c r="E26" s="209"/>
      <c r="F26" s="230"/>
      <c r="G26" s="230"/>
      <c r="H26" s="230"/>
      <c r="I26" s="230"/>
      <c r="J26" s="230"/>
      <c r="K26" s="230"/>
      <c r="L26" s="230"/>
      <c r="M26" s="230"/>
      <c r="N26" s="230"/>
    </row>
    <row r="27" spans="1:14" x14ac:dyDescent="0.2">
      <c r="A27" s="209"/>
      <c r="B27" s="209"/>
      <c r="C27" s="209"/>
      <c r="D27" s="230"/>
      <c r="E27" s="230"/>
      <c r="F27" s="230"/>
      <c r="G27" s="230"/>
      <c r="H27" s="230"/>
      <c r="I27" s="230"/>
      <c r="J27" s="230"/>
      <c r="K27" s="230"/>
      <c r="L27" s="230"/>
      <c r="M27" s="230"/>
      <c r="N27" s="230"/>
    </row>
    <row r="28" spans="1:14" x14ac:dyDescent="0.2">
      <c r="A28" s="229" t="s">
        <v>303</v>
      </c>
      <c r="B28" s="209"/>
      <c r="C28" s="231">
        <v>128.88999999999999</v>
      </c>
      <c r="D28" s="232" t="s">
        <v>428</v>
      </c>
      <c r="E28" s="221" t="s">
        <v>304</v>
      </c>
      <c r="F28" s="209"/>
      <c r="G28" s="209"/>
      <c r="H28" s="209"/>
      <c r="I28" s="209"/>
      <c r="J28" s="209"/>
      <c r="K28" s="209"/>
      <c r="L28" s="233"/>
      <c r="M28" s="233"/>
      <c r="N28" s="209"/>
    </row>
    <row r="29" spans="1:14" x14ac:dyDescent="0.2">
      <c r="A29" s="209"/>
      <c r="B29" s="209" t="s">
        <v>237</v>
      </c>
      <c r="C29" s="234"/>
      <c r="D29" s="235"/>
      <c r="E29" s="221"/>
      <c r="F29" s="209"/>
      <c r="G29" s="209"/>
      <c r="H29" s="209"/>
      <c r="I29" s="209"/>
      <c r="J29" s="209"/>
      <c r="K29" s="209"/>
      <c r="L29" s="209"/>
      <c r="M29" s="209"/>
      <c r="N29" s="209"/>
    </row>
    <row r="30" spans="1:14" x14ac:dyDescent="0.2">
      <c r="A30" s="209"/>
      <c r="B30" s="209" t="s">
        <v>218</v>
      </c>
      <c r="C30" s="231">
        <v>0</v>
      </c>
      <c r="D30" s="232" t="s">
        <v>305</v>
      </c>
      <c r="E30" s="221" t="s">
        <v>304</v>
      </c>
      <c r="F30" s="209"/>
      <c r="G30" s="209" t="s">
        <v>306</v>
      </c>
      <c r="H30" s="209"/>
      <c r="I30" s="209"/>
      <c r="J30" s="209"/>
      <c r="K30" s="209"/>
      <c r="L30" s="231">
        <v>27.38</v>
      </c>
      <c r="M30" s="232" t="s">
        <v>429</v>
      </c>
      <c r="N30" s="221" t="s">
        <v>304</v>
      </c>
    </row>
    <row r="31" spans="1:14" x14ac:dyDescent="0.2">
      <c r="A31" s="209"/>
      <c r="B31" s="209" t="s">
        <v>19</v>
      </c>
      <c r="C31" s="231">
        <v>44.66</v>
      </c>
      <c r="D31" s="236" t="s">
        <v>430</v>
      </c>
      <c r="E31" s="221" t="s">
        <v>304</v>
      </c>
      <c r="F31" s="209"/>
      <c r="G31" s="209" t="s">
        <v>307</v>
      </c>
      <c r="H31" s="209"/>
      <c r="I31" s="209"/>
      <c r="J31" s="209"/>
      <c r="K31" s="209"/>
      <c r="L31" s="237"/>
      <c r="M31" s="237">
        <v>72.569999999999993</v>
      </c>
      <c r="N31" s="221" t="s">
        <v>308</v>
      </c>
    </row>
    <row r="32" spans="1:14" x14ac:dyDescent="0.2">
      <c r="A32" s="209"/>
      <c r="B32" s="209" t="s">
        <v>20</v>
      </c>
      <c r="C32" s="231">
        <v>60.935000000000002</v>
      </c>
      <c r="D32" s="236" t="s">
        <v>305</v>
      </c>
      <c r="E32" s="221" t="s">
        <v>304</v>
      </c>
      <c r="F32" s="209"/>
      <c r="G32" s="209" t="s">
        <v>309</v>
      </c>
      <c r="H32" s="209"/>
      <c r="I32" s="209"/>
      <c r="J32" s="209"/>
      <c r="K32" s="209"/>
      <c r="L32" s="237"/>
      <c r="M32" s="237">
        <v>1.22</v>
      </c>
      <c r="N32" s="221" t="s">
        <v>308</v>
      </c>
    </row>
    <row r="33" spans="1:14" x14ac:dyDescent="0.2">
      <c r="A33" s="209"/>
      <c r="B33" s="209" t="s">
        <v>21</v>
      </c>
      <c r="C33" s="231">
        <v>23.294</v>
      </c>
      <c r="D33" s="232" t="s">
        <v>431</v>
      </c>
      <c r="E33" s="221" t="s">
        <v>304</v>
      </c>
      <c r="F33" s="209"/>
      <c r="G33" s="209" t="s">
        <v>310</v>
      </c>
      <c r="H33" s="209"/>
      <c r="I33" s="209"/>
      <c r="J33" s="209"/>
      <c r="K33" s="209"/>
      <c r="L33" s="411"/>
      <c r="M33" s="411"/>
      <c r="N33" s="209"/>
    </row>
    <row r="34" spans="1:14" x14ac:dyDescent="0.2">
      <c r="A34" s="209"/>
      <c r="B34" s="209"/>
      <c r="C34" s="234"/>
      <c r="D34" s="235"/>
      <c r="E34" s="214"/>
      <c r="F34" s="209"/>
      <c r="G34" s="209"/>
      <c r="H34" s="209"/>
      <c r="I34" s="209"/>
      <c r="J34" s="209"/>
      <c r="K34" s="209"/>
      <c r="L34" s="230"/>
      <c r="M34" s="230"/>
      <c r="N34" s="209"/>
    </row>
    <row r="35" spans="1:14" x14ac:dyDescent="0.2">
      <c r="A35" s="238"/>
      <c r="B35" s="209"/>
      <c r="C35" s="209"/>
      <c r="D35" s="209"/>
      <c r="E35" s="209"/>
      <c r="F35" s="209"/>
      <c r="G35" s="209"/>
      <c r="H35" s="209"/>
      <c r="I35" s="209"/>
      <c r="J35" s="209"/>
      <c r="K35" s="209"/>
      <c r="L35" s="209"/>
      <c r="M35" s="209"/>
      <c r="N35" s="209"/>
    </row>
    <row r="36" spans="1:14" x14ac:dyDescent="0.2">
      <c r="A36" s="402" t="s">
        <v>11</v>
      </c>
      <c r="B36" s="402" t="s">
        <v>12</v>
      </c>
      <c r="C36" s="402" t="s">
        <v>311</v>
      </c>
      <c r="D36" s="402"/>
      <c r="E36" s="402"/>
      <c r="F36" s="402" t="s">
        <v>312</v>
      </c>
      <c r="G36" s="402" t="s">
        <v>313</v>
      </c>
      <c r="H36" s="402"/>
      <c r="I36" s="402"/>
      <c r="J36" s="402" t="s">
        <v>314</v>
      </c>
      <c r="K36" s="402"/>
      <c r="L36" s="402"/>
      <c r="M36" s="402" t="s">
        <v>315</v>
      </c>
      <c r="N36" s="402" t="s">
        <v>316</v>
      </c>
    </row>
    <row r="37" spans="1:14" x14ac:dyDescent="0.2">
      <c r="A37" s="402"/>
      <c r="B37" s="402"/>
      <c r="C37" s="402"/>
      <c r="D37" s="402"/>
      <c r="E37" s="402"/>
      <c r="F37" s="402"/>
      <c r="G37" s="402"/>
      <c r="H37" s="402"/>
      <c r="I37" s="402"/>
      <c r="J37" s="402"/>
      <c r="K37" s="402"/>
      <c r="L37" s="402"/>
      <c r="M37" s="402"/>
      <c r="N37" s="402"/>
    </row>
    <row r="38" spans="1:14" ht="45" x14ac:dyDescent="0.2">
      <c r="A38" s="402"/>
      <c r="B38" s="402"/>
      <c r="C38" s="402"/>
      <c r="D38" s="402"/>
      <c r="E38" s="402"/>
      <c r="F38" s="402"/>
      <c r="G38" s="239" t="s">
        <v>317</v>
      </c>
      <c r="H38" s="239" t="s">
        <v>318</v>
      </c>
      <c r="I38" s="239" t="s">
        <v>319</v>
      </c>
      <c r="J38" s="239" t="s">
        <v>317</v>
      </c>
      <c r="K38" s="239" t="s">
        <v>318</v>
      </c>
      <c r="L38" s="239" t="s">
        <v>22</v>
      </c>
      <c r="M38" s="402"/>
      <c r="N38" s="402"/>
    </row>
    <row r="39" spans="1:14" x14ac:dyDescent="0.2">
      <c r="A39" s="240">
        <v>1</v>
      </c>
      <c r="B39" s="240">
        <v>2</v>
      </c>
      <c r="C39" s="408">
        <v>3</v>
      </c>
      <c r="D39" s="408"/>
      <c r="E39" s="408"/>
      <c r="F39" s="240">
        <v>4</v>
      </c>
      <c r="G39" s="240">
        <v>5</v>
      </c>
      <c r="H39" s="240">
        <v>6</v>
      </c>
      <c r="I39" s="240">
        <v>7</v>
      </c>
      <c r="J39" s="240">
        <v>8</v>
      </c>
      <c r="K39" s="240">
        <v>9</v>
      </c>
      <c r="L39" s="240">
        <v>10</v>
      </c>
      <c r="M39" s="240">
        <v>11</v>
      </c>
      <c r="N39" s="240">
        <v>12</v>
      </c>
    </row>
    <row r="40" spans="1:14" x14ac:dyDescent="0.2">
      <c r="A40" s="404" t="s">
        <v>432</v>
      </c>
      <c r="B40" s="405"/>
      <c r="C40" s="405"/>
      <c r="D40" s="405"/>
      <c r="E40" s="405"/>
      <c r="F40" s="405"/>
      <c r="G40" s="405"/>
      <c r="H40" s="405"/>
      <c r="I40" s="405"/>
      <c r="J40" s="405"/>
      <c r="K40" s="405"/>
      <c r="L40" s="405"/>
      <c r="M40" s="405"/>
      <c r="N40" s="406"/>
    </row>
    <row r="41" spans="1:14" ht="22.5" x14ac:dyDescent="0.2">
      <c r="A41" s="241" t="s">
        <v>320</v>
      </c>
      <c r="B41" s="242" t="s">
        <v>405</v>
      </c>
      <c r="C41" s="407" t="s">
        <v>408</v>
      </c>
      <c r="D41" s="407"/>
      <c r="E41" s="407"/>
      <c r="F41" s="243" t="s">
        <v>322</v>
      </c>
      <c r="G41" s="243"/>
      <c r="H41" s="243"/>
      <c r="I41" s="243" t="s">
        <v>324</v>
      </c>
      <c r="J41" s="244"/>
      <c r="K41" s="243"/>
      <c r="L41" s="244"/>
      <c r="M41" s="243"/>
      <c r="N41" s="245"/>
    </row>
    <row r="42" spans="1:14" x14ac:dyDescent="0.2">
      <c r="A42" s="246"/>
      <c r="B42" s="247" t="s">
        <v>320</v>
      </c>
      <c r="C42" s="415" t="s">
        <v>25</v>
      </c>
      <c r="D42" s="415"/>
      <c r="E42" s="415"/>
      <c r="F42" s="248"/>
      <c r="G42" s="248"/>
      <c r="H42" s="248"/>
      <c r="I42" s="248"/>
      <c r="J42" s="249">
        <v>24.35</v>
      </c>
      <c r="K42" s="248"/>
      <c r="L42" s="249">
        <v>73.05</v>
      </c>
      <c r="M42" s="248" t="s">
        <v>389</v>
      </c>
      <c r="N42" s="250">
        <v>2562</v>
      </c>
    </row>
    <row r="43" spans="1:14" x14ac:dyDescent="0.2">
      <c r="A43" s="246"/>
      <c r="B43" s="247" t="s">
        <v>323</v>
      </c>
      <c r="C43" s="415" t="s">
        <v>4</v>
      </c>
      <c r="D43" s="415"/>
      <c r="E43" s="415"/>
      <c r="F43" s="248"/>
      <c r="G43" s="248"/>
      <c r="H43" s="248"/>
      <c r="I43" s="248"/>
      <c r="J43" s="249">
        <v>12.29</v>
      </c>
      <c r="K43" s="248"/>
      <c r="L43" s="249">
        <v>36.869999999999997</v>
      </c>
      <c r="M43" s="248" t="s">
        <v>390</v>
      </c>
      <c r="N43" s="250">
        <v>407</v>
      </c>
    </row>
    <row r="44" spans="1:14" x14ac:dyDescent="0.2">
      <c r="A44" s="246"/>
      <c r="B44" s="247" t="s">
        <v>324</v>
      </c>
      <c r="C44" s="415" t="s">
        <v>325</v>
      </c>
      <c r="D44" s="415"/>
      <c r="E44" s="415"/>
      <c r="F44" s="248"/>
      <c r="G44" s="248"/>
      <c r="H44" s="248"/>
      <c r="I44" s="248"/>
      <c r="J44" s="249">
        <v>0.82</v>
      </c>
      <c r="K44" s="248"/>
      <c r="L44" s="249">
        <v>2.46</v>
      </c>
      <c r="M44" s="248" t="s">
        <v>389</v>
      </c>
      <c r="N44" s="250">
        <v>86</v>
      </c>
    </row>
    <row r="45" spans="1:14" x14ac:dyDescent="0.2">
      <c r="A45" s="246"/>
      <c r="B45" s="247" t="s">
        <v>326</v>
      </c>
      <c r="C45" s="415" t="s">
        <v>327</v>
      </c>
      <c r="D45" s="415"/>
      <c r="E45" s="415"/>
      <c r="F45" s="248"/>
      <c r="G45" s="248"/>
      <c r="H45" s="248"/>
      <c r="I45" s="248"/>
      <c r="J45" s="249">
        <v>8.3000000000000007</v>
      </c>
      <c r="K45" s="248"/>
      <c r="L45" s="249">
        <v>24.9</v>
      </c>
      <c r="M45" s="248" t="s">
        <v>391</v>
      </c>
      <c r="N45" s="250">
        <v>210</v>
      </c>
    </row>
    <row r="46" spans="1:14" x14ac:dyDescent="0.2">
      <c r="A46" s="246"/>
      <c r="B46" s="247"/>
      <c r="C46" s="415" t="s">
        <v>328</v>
      </c>
      <c r="D46" s="415"/>
      <c r="E46" s="415"/>
      <c r="F46" s="248" t="s">
        <v>329</v>
      </c>
      <c r="G46" s="248" t="s">
        <v>338</v>
      </c>
      <c r="H46" s="248"/>
      <c r="I46" s="248" t="s">
        <v>433</v>
      </c>
      <c r="J46" s="249"/>
      <c r="K46" s="248"/>
      <c r="L46" s="249"/>
      <c r="M46" s="248"/>
      <c r="N46" s="250"/>
    </row>
    <row r="47" spans="1:14" x14ac:dyDescent="0.2">
      <c r="A47" s="246"/>
      <c r="B47" s="247"/>
      <c r="C47" s="415" t="s">
        <v>331</v>
      </c>
      <c r="D47" s="415"/>
      <c r="E47" s="415"/>
      <c r="F47" s="248" t="s">
        <v>329</v>
      </c>
      <c r="G47" s="248" t="s">
        <v>339</v>
      </c>
      <c r="H47" s="248"/>
      <c r="I47" s="248" t="s">
        <v>434</v>
      </c>
      <c r="J47" s="249"/>
      <c r="K47" s="248"/>
      <c r="L47" s="249"/>
      <c r="M47" s="248"/>
      <c r="N47" s="250"/>
    </row>
    <row r="48" spans="1:14" x14ac:dyDescent="0.2">
      <c r="A48" s="246"/>
      <c r="B48" s="247"/>
      <c r="C48" s="420" t="s">
        <v>333</v>
      </c>
      <c r="D48" s="420"/>
      <c r="E48" s="420"/>
      <c r="F48" s="251"/>
      <c r="G48" s="251"/>
      <c r="H48" s="251"/>
      <c r="I48" s="251"/>
      <c r="J48" s="252">
        <v>44.94</v>
      </c>
      <c r="K48" s="251"/>
      <c r="L48" s="252">
        <v>134.82</v>
      </c>
      <c r="M48" s="251"/>
      <c r="N48" s="253"/>
    </row>
    <row r="49" spans="1:14" x14ac:dyDescent="0.2">
      <c r="A49" s="246"/>
      <c r="B49" s="247"/>
      <c r="C49" s="415" t="s">
        <v>334</v>
      </c>
      <c r="D49" s="415"/>
      <c r="E49" s="415"/>
      <c r="F49" s="248"/>
      <c r="G49" s="248"/>
      <c r="H49" s="248"/>
      <c r="I49" s="248"/>
      <c r="J49" s="249"/>
      <c r="K49" s="248"/>
      <c r="L49" s="249">
        <v>75.510000000000005</v>
      </c>
      <c r="M49" s="248"/>
      <c r="N49" s="250">
        <v>2648</v>
      </c>
    </row>
    <row r="50" spans="1:14" ht="45" x14ac:dyDescent="0.2">
      <c r="A50" s="246"/>
      <c r="B50" s="247" t="s">
        <v>394</v>
      </c>
      <c r="C50" s="415" t="s">
        <v>395</v>
      </c>
      <c r="D50" s="415"/>
      <c r="E50" s="415"/>
      <c r="F50" s="248" t="s">
        <v>335</v>
      </c>
      <c r="G50" s="248" t="s">
        <v>396</v>
      </c>
      <c r="H50" s="248"/>
      <c r="I50" s="248" t="s">
        <v>396</v>
      </c>
      <c r="J50" s="249"/>
      <c r="K50" s="248"/>
      <c r="L50" s="249">
        <v>73.239999999999995</v>
      </c>
      <c r="M50" s="248"/>
      <c r="N50" s="250">
        <v>2569</v>
      </c>
    </row>
    <row r="51" spans="1:14" ht="45" x14ac:dyDescent="0.2">
      <c r="A51" s="246"/>
      <c r="B51" s="247" t="s">
        <v>397</v>
      </c>
      <c r="C51" s="415" t="s">
        <v>398</v>
      </c>
      <c r="D51" s="415"/>
      <c r="E51" s="415"/>
      <c r="F51" s="248" t="s">
        <v>335</v>
      </c>
      <c r="G51" s="248" t="s">
        <v>399</v>
      </c>
      <c r="H51" s="248"/>
      <c r="I51" s="248" t="s">
        <v>399</v>
      </c>
      <c r="J51" s="249"/>
      <c r="K51" s="248"/>
      <c r="L51" s="249">
        <v>38.51</v>
      </c>
      <c r="M51" s="248"/>
      <c r="N51" s="250">
        <v>1350</v>
      </c>
    </row>
    <row r="52" spans="1:14" x14ac:dyDescent="0.2">
      <c r="A52" s="254"/>
      <c r="B52" s="255"/>
      <c r="C52" s="407" t="s">
        <v>336</v>
      </c>
      <c r="D52" s="407"/>
      <c r="E52" s="407"/>
      <c r="F52" s="243"/>
      <c r="G52" s="243"/>
      <c r="H52" s="243"/>
      <c r="I52" s="243"/>
      <c r="J52" s="244"/>
      <c r="K52" s="243"/>
      <c r="L52" s="244">
        <v>246.57</v>
      </c>
      <c r="M52" s="251"/>
      <c r="N52" s="245">
        <v>7098</v>
      </c>
    </row>
    <row r="53" spans="1:14" ht="22.5" x14ac:dyDescent="0.2">
      <c r="A53" s="241" t="s">
        <v>323</v>
      </c>
      <c r="B53" s="242" t="s">
        <v>435</v>
      </c>
      <c r="C53" s="407" t="s">
        <v>436</v>
      </c>
      <c r="D53" s="407"/>
      <c r="E53" s="407"/>
      <c r="F53" s="243" t="s">
        <v>437</v>
      </c>
      <c r="G53" s="243"/>
      <c r="H53" s="243"/>
      <c r="I53" s="243" t="s">
        <v>438</v>
      </c>
      <c r="J53" s="244"/>
      <c r="K53" s="243"/>
      <c r="L53" s="244"/>
      <c r="M53" s="243"/>
      <c r="N53" s="245"/>
    </row>
    <row r="54" spans="1:14" x14ac:dyDescent="0.2">
      <c r="A54" s="246"/>
      <c r="B54" s="247" t="s">
        <v>320</v>
      </c>
      <c r="C54" s="415" t="s">
        <v>25</v>
      </c>
      <c r="D54" s="415"/>
      <c r="E54" s="415"/>
      <c r="F54" s="248"/>
      <c r="G54" s="248"/>
      <c r="H54" s="248"/>
      <c r="I54" s="248"/>
      <c r="J54" s="249">
        <v>623.24</v>
      </c>
      <c r="K54" s="248"/>
      <c r="L54" s="249">
        <v>18.7</v>
      </c>
      <c r="M54" s="248" t="s">
        <v>389</v>
      </c>
      <c r="N54" s="250">
        <v>656</v>
      </c>
    </row>
    <row r="55" spans="1:14" x14ac:dyDescent="0.2">
      <c r="A55" s="246"/>
      <c r="B55" s="247" t="s">
        <v>323</v>
      </c>
      <c r="C55" s="415" t="s">
        <v>4</v>
      </c>
      <c r="D55" s="415"/>
      <c r="E55" s="415"/>
      <c r="F55" s="248"/>
      <c r="G55" s="248"/>
      <c r="H55" s="248"/>
      <c r="I55" s="248"/>
      <c r="J55" s="249">
        <v>550.04</v>
      </c>
      <c r="K55" s="248"/>
      <c r="L55" s="249">
        <v>16.5</v>
      </c>
      <c r="M55" s="248" t="s">
        <v>390</v>
      </c>
      <c r="N55" s="250">
        <v>182</v>
      </c>
    </row>
    <row r="56" spans="1:14" x14ac:dyDescent="0.2">
      <c r="A56" s="246"/>
      <c r="B56" s="247" t="s">
        <v>324</v>
      </c>
      <c r="C56" s="415" t="s">
        <v>325</v>
      </c>
      <c r="D56" s="415"/>
      <c r="E56" s="415"/>
      <c r="F56" s="248"/>
      <c r="G56" s="248"/>
      <c r="H56" s="248"/>
      <c r="I56" s="248"/>
      <c r="J56" s="249">
        <v>25.11</v>
      </c>
      <c r="K56" s="248"/>
      <c r="L56" s="249">
        <v>0.75</v>
      </c>
      <c r="M56" s="248" t="s">
        <v>389</v>
      </c>
      <c r="N56" s="250">
        <v>26</v>
      </c>
    </row>
    <row r="57" spans="1:14" x14ac:dyDescent="0.2">
      <c r="A57" s="246"/>
      <c r="B57" s="247" t="s">
        <v>326</v>
      </c>
      <c r="C57" s="415" t="s">
        <v>327</v>
      </c>
      <c r="D57" s="415"/>
      <c r="E57" s="415"/>
      <c r="F57" s="248"/>
      <c r="G57" s="248"/>
      <c r="H57" s="248"/>
      <c r="I57" s="248"/>
      <c r="J57" s="249">
        <v>13006.69</v>
      </c>
      <c r="K57" s="248"/>
      <c r="L57" s="249">
        <v>12.34</v>
      </c>
      <c r="M57" s="248" t="s">
        <v>391</v>
      </c>
      <c r="N57" s="250">
        <v>104</v>
      </c>
    </row>
    <row r="58" spans="1:14" x14ac:dyDescent="0.2">
      <c r="A58" s="246"/>
      <c r="B58" s="247"/>
      <c r="C58" s="415" t="s">
        <v>328</v>
      </c>
      <c r="D58" s="415"/>
      <c r="E58" s="415"/>
      <c r="F58" s="248" t="s">
        <v>329</v>
      </c>
      <c r="G58" s="248" t="s">
        <v>439</v>
      </c>
      <c r="H58" s="248"/>
      <c r="I58" s="248" t="s">
        <v>440</v>
      </c>
      <c r="J58" s="249"/>
      <c r="K58" s="248"/>
      <c r="L58" s="249"/>
      <c r="M58" s="248"/>
      <c r="N58" s="250"/>
    </row>
    <row r="59" spans="1:14" x14ac:dyDescent="0.2">
      <c r="A59" s="246"/>
      <c r="B59" s="247"/>
      <c r="C59" s="415" t="s">
        <v>331</v>
      </c>
      <c r="D59" s="415"/>
      <c r="E59" s="415"/>
      <c r="F59" s="248" t="s">
        <v>329</v>
      </c>
      <c r="G59" s="248" t="s">
        <v>441</v>
      </c>
      <c r="H59" s="248"/>
      <c r="I59" s="248" t="s">
        <v>442</v>
      </c>
      <c r="J59" s="249"/>
      <c r="K59" s="248"/>
      <c r="L59" s="249"/>
      <c r="M59" s="248"/>
      <c r="N59" s="250"/>
    </row>
    <row r="60" spans="1:14" x14ac:dyDescent="0.2">
      <c r="A60" s="246"/>
      <c r="B60" s="247"/>
      <c r="C60" s="420" t="s">
        <v>333</v>
      </c>
      <c r="D60" s="420"/>
      <c r="E60" s="420"/>
      <c r="F60" s="251"/>
      <c r="G60" s="251"/>
      <c r="H60" s="251"/>
      <c r="I60" s="251"/>
      <c r="J60" s="252">
        <v>1584.58</v>
      </c>
      <c r="K60" s="251"/>
      <c r="L60" s="252">
        <v>47.54</v>
      </c>
      <c r="M60" s="251"/>
      <c r="N60" s="253"/>
    </row>
    <row r="61" spans="1:14" x14ac:dyDescent="0.2">
      <c r="A61" s="246"/>
      <c r="B61" s="247"/>
      <c r="C61" s="415" t="s">
        <v>334</v>
      </c>
      <c r="D61" s="415"/>
      <c r="E61" s="415"/>
      <c r="F61" s="248"/>
      <c r="G61" s="248"/>
      <c r="H61" s="248"/>
      <c r="I61" s="248"/>
      <c r="J61" s="249"/>
      <c r="K61" s="248"/>
      <c r="L61" s="249">
        <v>19.45</v>
      </c>
      <c r="M61" s="248"/>
      <c r="N61" s="250">
        <v>682</v>
      </c>
    </row>
    <row r="62" spans="1:14" ht="45" x14ac:dyDescent="0.2">
      <c r="A62" s="246"/>
      <c r="B62" s="247" t="s">
        <v>394</v>
      </c>
      <c r="C62" s="415" t="s">
        <v>395</v>
      </c>
      <c r="D62" s="415"/>
      <c r="E62" s="415"/>
      <c r="F62" s="248" t="s">
        <v>335</v>
      </c>
      <c r="G62" s="248" t="s">
        <v>396</v>
      </c>
      <c r="H62" s="248"/>
      <c r="I62" s="248" t="s">
        <v>396</v>
      </c>
      <c r="J62" s="249"/>
      <c r="K62" s="248"/>
      <c r="L62" s="249">
        <v>18.87</v>
      </c>
      <c r="M62" s="248"/>
      <c r="N62" s="250">
        <v>662</v>
      </c>
    </row>
    <row r="63" spans="1:14" ht="45" x14ac:dyDescent="0.2">
      <c r="A63" s="246"/>
      <c r="B63" s="247" t="s">
        <v>397</v>
      </c>
      <c r="C63" s="415" t="s">
        <v>398</v>
      </c>
      <c r="D63" s="415"/>
      <c r="E63" s="415"/>
      <c r="F63" s="248" t="s">
        <v>335</v>
      </c>
      <c r="G63" s="248" t="s">
        <v>399</v>
      </c>
      <c r="H63" s="248"/>
      <c r="I63" s="248" t="s">
        <v>399</v>
      </c>
      <c r="J63" s="249"/>
      <c r="K63" s="248"/>
      <c r="L63" s="249">
        <v>9.92</v>
      </c>
      <c r="M63" s="248"/>
      <c r="N63" s="250">
        <v>348</v>
      </c>
    </row>
    <row r="64" spans="1:14" x14ac:dyDescent="0.2">
      <c r="A64" s="254"/>
      <c r="B64" s="255"/>
      <c r="C64" s="407" t="s">
        <v>336</v>
      </c>
      <c r="D64" s="407"/>
      <c r="E64" s="407"/>
      <c r="F64" s="243"/>
      <c r="G64" s="243"/>
      <c r="H64" s="243"/>
      <c r="I64" s="243"/>
      <c r="J64" s="244"/>
      <c r="K64" s="243"/>
      <c r="L64" s="244">
        <v>76.33</v>
      </c>
      <c r="M64" s="251"/>
      <c r="N64" s="245">
        <v>1952</v>
      </c>
    </row>
    <row r="65" spans="1:14" ht="22.5" x14ac:dyDescent="0.2">
      <c r="A65" s="241" t="s">
        <v>324</v>
      </c>
      <c r="B65" s="242" t="s">
        <v>443</v>
      </c>
      <c r="C65" s="407" t="s">
        <v>444</v>
      </c>
      <c r="D65" s="407"/>
      <c r="E65" s="407"/>
      <c r="F65" s="243" t="s">
        <v>445</v>
      </c>
      <c r="G65" s="243"/>
      <c r="H65" s="243"/>
      <c r="I65" s="243" t="s">
        <v>339</v>
      </c>
      <c r="J65" s="244"/>
      <c r="K65" s="243"/>
      <c r="L65" s="244"/>
      <c r="M65" s="243"/>
      <c r="N65" s="245"/>
    </row>
    <row r="66" spans="1:14" x14ac:dyDescent="0.2">
      <c r="A66" s="246"/>
      <c r="B66" s="247" t="s">
        <v>320</v>
      </c>
      <c r="C66" s="415" t="s">
        <v>25</v>
      </c>
      <c r="D66" s="415"/>
      <c r="E66" s="415"/>
      <c r="F66" s="248"/>
      <c r="G66" s="248"/>
      <c r="H66" s="248"/>
      <c r="I66" s="248"/>
      <c r="J66" s="249">
        <v>526.04999999999995</v>
      </c>
      <c r="K66" s="248"/>
      <c r="L66" s="249">
        <v>31.56</v>
      </c>
      <c r="M66" s="248" t="s">
        <v>389</v>
      </c>
      <c r="N66" s="250">
        <v>1107</v>
      </c>
    </row>
    <row r="67" spans="1:14" x14ac:dyDescent="0.2">
      <c r="A67" s="246"/>
      <c r="B67" s="247" t="s">
        <v>323</v>
      </c>
      <c r="C67" s="415" t="s">
        <v>4</v>
      </c>
      <c r="D67" s="415"/>
      <c r="E67" s="415"/>
      <c r="F67" s="248"/>
      <c r="G67" s="248"/>
      <c r="H67" s="248"/>
      <c r="I67" s="248"/>
      <c r="J67" s="249">
        <v>167.3</v>
      </c>
      <c r="K67" s="248"/>
      <c r="L67" s="249">
        <v>10.039999999999999</v>
      </c>
      <c r="M67" s="248" t="s">
        <v>390</v>
      </c>
      <c r="N67" s="250">
        <v>111</v>
      </c>
    </row>
    <row r="68" spans="1:14" x14ac:dyDescent="0.2">
      <c r="A68" s="246"/>
      <c r="B68" s="247" t="s">
        <v>324</v>
      </c>
      <c r="C68" s="415" t="s">
        <v>325</v>
      </c>
      <c r="D68" s="415"/>
      <c r="E68" s="415"/>
      <c r="F68" s="248"/>
      <c r="G68" s="248"/>
      <c r="H68" s="248"/>
      <c r="I68" s="248"/>
      <c r="J68" s="249">
        <v>64.3</v>
      </c>
      <c r="K68" s="248"/>
      <c r="L68" s="249">
        <v>3.86</v>
      </c>
      <c r="M68" s="248" t="s">
        <v>389</v>
      </c>
      <c r="N68" s="250">
        <v>135</v>
      </c>
    </row>
    <row r="69" spans="1:14" x14ac:dyDescent="0.2">
      <c r="A69" s="246"/>
      <c r="B69" s="247" t="s">
        <v>326</v>
      </c>
      <c r="C69" s="415" t="s">
        <v>327</v>
      </c>
      <c r="D69" s="415"/>
      <c r="E69" s="415"/>
      <c r="F69" s="248"/>
      <c r="G69" s="248"/>
      <c r="H69" s="248"/>
      <c r="I69" s="248"/>
      <c r="J69" s="249">
        <v>111.64</v>
      </c>
      <c r="K69" s="248"/>
      <c r="L69" s="249">
        <v>6.02</v>
      </c>
      <c r="M69" s="248" t="s">
        <v>391</v>
      </c>
      <c r="N69" s="250">
        <v>51</v>
      </c>
    </row>
    <row r="70" spans="1:14" x14ac:dyDescent="0.2">
      <c r="A70" s="246"/>
      <c r="B70" s="247"/>
      <c r="C70" s="415" t="s">
        <v>328</v>
      </c>
      <c r="D70" s="415"/>
      <c r="E70" s="415"/>
      <c r="F70" s="248" t="s">
        <v>329</v>
      </c>
      <c r="G70" s="248" t="s">
        <v>446</v>
      </c>
      <c r="H70" s="248"/>
      <c r="I70" s="248" t="s">
        <v>447</v>
      </c>
      <c r="J70" s="249"/>
      <c r="K70" s="248"/>
      <c r="L70" s="249"/>
      <c r="M70" s="248"/>
      <c r="N70" s="250"/>
    </row>
    <row r="71" spans="1:14" x14ac:dyDescent="0.2">
      <c r="A71" s="246"/>
      <c r="B71" s="247"/>
      <c r="C71" s="415" t="s">
        <v>331</v>
      </c>
      <c r="D71" s="415"/>
      <c r="E71" s="415"/>
      <c r="F71" s="248" t="s">
        <v>329</v>
      </c>
      <c r="G71" s="248" t="s">
        <v>448</v>
      </c>
      <c r="H71" s="248"/>
      <c r="I71" s="248" t="s">
        <v>449</v>
      </c>
      <c r="J71" s="249"/>
      <c r="K71" s="248"/>
      <c r="L71" s="249"/>
      <c r="M71" s="248"/>
      <c r="N71" s="250"/>
    </row>
    <row r="72" spans="1:14" x14ac:dyDescent="0.2">
      <c r="A72" s="246"/>
      <c r="B72" s="247"/>
      <c r="C72" s="420" t="s">
        <v>333</v>
      </c>
      <c r="D72" s="420"/>
      <c r="E72" s="420"/>
      <c r="F72" s="251"/>
      <c r="G72" s="251"/>
      <c r="H72" s="251"/>
      <c r="I72" s="251"/>
      <c r="J72" s="252">
        <v>793.71</v>
      </c>
      <c r="K72" s="251"/>
      <c r="L72" s="252">
        <v>47.62</v>
      </c>
      <c r="M72" s="251"/>
      <c r="N72" s="253"/>
    </row>
    <row r="73" spans="1:14" x14ac:dyDescent="0.2">
      <c r="A73" s="246"/>
      <c r="B73" s="247"/>
      <c r="C73" s="415" t="s">
        <v>334</v>
      </c>
      <c r="D73" s="415"/>
      <c r="E73" s="415"/>
      <c r="F73" s="248"/>
      <c r="G73" s="248"/>
      <c r="H73" s="248"/>
      <c r="I73" s="248"/>
      <c r="J73" s="249"/>
      <c r="K73" s="248"/>
      <c r="L73" s="249">
        <v>35.42</v>
      </c>
      <c r="M73" s="248"/>
      <c r="N73" s="250">
        <v>1242</v>
      </c>
    </row>
    <row r="74" spans="1:14" ht="45" x14ac:dyDescent="0.2">
      <c r="A74" s="246"/>
      <c r="B74" s="247" t="s">
        <v>394</v>
      </c>
      <c r="C74" s="415" t="s">
        <v>395</v>
      </c>
      <c r="D74" s="415"/>
      <c r="E74" s="415"/>
      <c r="F74" s="248" t="s">
        <v>335</v>
      </c>
      <c r="G74" s="248" t="s">
        <v>396</v>
      </c>
      <c r="H74" s="248"/>
      <c r="I74" s="248" t="s">
        <v>396</v>
      </c>
      <c r="J74" s="249"/>
      <c r="K74" s="248"/>
      <c r="L74" s="249">
        <v>34.36</v>
      </c>
      <c r="M74" s="248"/>
      <c r="N74" s="250">
        <v>1205</v>
      </c>
    </row>
    <row r="75" spans="1:14" ht="45" x14ac:dyDescent="0.2">
      <c r="A75" s="246"/>
      <c r="B75" s="247" t="s">
        <v>397</v>
      </c>
      <c r="C75" s="415" t="s">
        <v>398</v>
      </c>
      <c r="D75" s="415"/>
      <c r="E75" s="415"/>
      <c r="F75" s="248" t="s">
        <v>335</v>
      </c>
      <c r="G75" s="248" t="s">
        <v>399</v>
      </c>
      <c r="H75" s="248"/>
      <c r="I75" s="248" t="s">
        <v>399</v>
      </c>
      <c r="J75" s="249"/>
      <c r="K75" s="248"/>
      <c r="L75" s="249">
        <v>18.059999999999999</v>
      </c>
      <c r="M75" s="248"/>
      <c r="N75" s="250">
        <v>633</v>
      </c>
    </row>
    <row r="76" spans="1:14" x14ac:dyDescent="0.2">
      <c r="A76" s="254"/>
      <c r="B76" s="255"/>
      <c r="C76" s="407" t="s">
        <v>336</v>
      </c>
      <c r="D76" s="407"/>
      <c r="E76" s="407"/>
      <c r="F76" s="243"/>
      <c r="G76" s="243"/>
      <c r="H76" s="243"/>
      <c r="I76" s="243"/>
      <c r="J76" s="244"/>
      <c r="K76" s="243"/>
      <c r="L76" s="244">
        <v>100.04</v>
      </c>
      <c r="M76" s="251"/>
      <c r="N76" s="245">
        <v>3107</v>
      </c>
    </row>
    <row r="77" spans="1:14" x14ac:dyDescent="0.2">
      <c r="A77" s="256"/>
      <c r="B77" s="255"/>
      <c r="C77" s="255"/>
      <c r="D77" s="255"/>
      <c r="E77" s="255"/>
      <c r="F77" s="256"/>
      <c r="G77" s="256"/>
      <c r="H77" s="256"/>
      <c r="I77" s="256"/>
      <c r="J77" s="257"/>
      <c r="K77" s="256"/>
      <c r="L77" s="257"/>
      <c r="M77" s="248"/>
      <c r="N77" s="257"/>
    </row>
    <row r="78" spans="1:14" x14ac:dyDescent="0.2">
      <c r="A78" s="258"/>
      <c r="B78" s="259"/>
      <c r="C78" s="407" t="s">
        <v>450</v>
      </c>
      <c r="D78" s="407"/>
      <c r="E78" s="407"/>
      <c r="F78" s="407"/>
      <c r="G78" s="407"/>
      <c r="H78" s="407"/>
      <c r="I78" s="407"/>
      <c r="J78" s="407"/>
      <c r="K78" s="407"/>
      <c r="L78" s="260"/>
      <c r="M78" s="261"/>
      <c r="N78" s="262"/>
    </row>
    <row r="79" spans="1:14" x14ac:dyDescent="0.2">
      <c r="A79" s="263"/>
      <c r="B79" s="247"/>
      <c r="C79" s="415" t="s">
        <v>349</v>
      </c>
      <c r="D79" s="415"/>
      <c r="E79" s="415"/>
      <c r="F79" s="415"/>
      <c r="G79" s="415"/>
      <c r="H79" s="415"/>
      <c r="I79" s="415"/>
      <c r="J79" s="415"/>
      <c r="K79" s="415"/>
      <c r="L79" s="264">
        <v>229.98</v>
      </c>
      <c r="M79" s="265"/>
      <c r="N79" s="266"/>
    </row>
    <row r="80" spans="1:14" x14ac:dyDescent="0.2">
      <c r="A80" s="263"/>
      <c r="B80" s="247"/>
      <c r="C80" s="415" t="s">
        <v>350</v>
      </c>
      <c r="D80" s="415"/>
      <c r="E80" s="415"/>
      <c r="F80" s="415"/>
      <c r="G80" s="415"/>
      <c r="H80" s="415"/>
      <c r="I80" s="415"/>
      <c r="J80" s="415"/>
      <c r="K80" s="415"/>
      <c r="L80" s="264"/>
      <c r="M80" s="265"/>
      <c r="N80" s="266"/>
    </row>
    <row r="81" spans="1:14" x14ac:dyDescent="0.2">
      <c r="A81" s="263"/>
      <c r="B81" s="247"/>
      <c r="C81" s="415" t="s">
        <v>351</v>
      </c>
      <c r="D81" s="415"/>
      <c r="E81" s="415"/>
      <c r="F81" s="415"/>
      <c r="G81" s="415"/>
      <c r="H81" s="415"/>
      <c r="I81" s="415"/>
      <c r="J81" s="415"/>
      <c r="K81" s="415"/>
      <c r="L81" s="264">
        <v>123.31</v>
      </c>
      <c r="M81" s="265"/>
      <c r="N81" s="266"/>
    </row>
    <row r="82" spans="1:14" x14ac:dyDescent="0.2">
      <c r="A82" s="263"/>
      <c r="B82" s="247"/>
      <c r="C82" s="415" t="s">
        <v>352</v>
      </c>
      <c r="D82" s="415"/>
      <c r="E82" s="415"/>
      <c r="F82" s="415"/>
      <c r="G82" s="415"/>
      <c r="H82" s="415"/>
      <c r="I82" s="415"/>
      <c r="J82" s="415"/>
      <c r="K82" s="415"/>
      <c r="L82" s="264">
        <v>63.41</v>
      </c>
      <c r="M82" s="265"/>
      <c r="N82" s="266"/>
    </row>
    <row r="83" spans="1:14" x14ac:dyDescent="0.2">
      <c r="A83" s="263"/>
      <c r="B83" s="247"/>
      <c r="C83" s="415" t="s">
        <v>353</v>
      </c>
      <c r="D83" s="415"/>
      <c r="E83" s="415"/>
      <c r="F83" s="415"/>
      <c r="G83" s="415"/>
      <c r="H83" s="415"/>
      <c r="I83" s="415"/>
      <c r="J83" s="415"/>
      <c r="K83" s="415"/>
      <c r="L83" s="264">
        <v>7.07</v>
      </c>
      <c r="M83" s="265"/>
      <c r="N83" s="266"/>
    </row>
    <row r="84" spans="1:14" x14ac:dyDescent="0.2">
      <c r="A84" s="263"/>
      <c r="B84" s="247"/>
      <c r="C84" s="415" t="s">
        <v>354</v>
      </c>
      <c r="D84" s="415"/>
      <c r="E84" s="415"/>
      <c r="F84" s="415"/>
      <c r="G84" s="415"/>
      <c r="H84" s="415"/>
      <c r="I84" s="415"/>
      <c r="J84" s="415"/>
      <c r="K84" s="415"/>
      <c r="L84" s="264">
        <v>43.26</v>
      </c>
      <c r="M84" s="265"/>
      <c r="N84" s="266"/>
    </row>
    <row r="85" spans="1:14" x14ac:dyDescent="0.2">
      <c r="A85" s="263"/>
      <c r="B85" s="247"/>
      <c r="C85" s="415" t="s">
        <v>355</v>
      </c>
      <c r="D85" s="415"/>
      <c r="E85" s="415"/>
      <c r="F85" s="415"/>
      <c r="G85" s="415"/>
      <c r="H85" s="415"/>
      <c r="I85" s="415"/>
      <c r="J85" s="415"/>
      <c r="K85" s="415"/>
      <c r="L85" s="264">
        <v>422.94</v>
      </c>
      <c r="M85" s="265"/>
      <c r="N85" s="266"/>
    </row>
    <row r="86" spans="1:14" x14ac:dyDescent="0.2">
      <c r="A86" s="263"/>
      <c r="B86" s="247"/>
      <c r="C86" s="415" t="s">
        <v>350</v>
      </c>
      <c r="D86" s="415"/>
      <c r="E86" s="415"/>
      <c r="F86" s="415"/>
      <c r="G86" s="415"/>
      <c r="H86" s="415"/>
      <c r="I86" s="415"/>
      <c r="J86" s="415"/>
      <c r="K86" s="415"/>
      <c r="L86" s="264"/>
      <c r="M86" s="265"/>
      <c r="N86" s="266"/>
    </row>
    <row r="87" spans="1:14" x14ac:dyDescent="0.2">
      <c r="A87" s="263"/>
      <c r="B87" s="247"/>
      <c r="C87" s="415" t="s">
        <v>356</v>
      </c>
      <c r="D87" s="415"/>
      <c r="E87" s="415"/>
      <c r="F87" s="415"/>
      <c r="G87" s="415"/>
      <c r="H87" s="415"/>
      <c r="I87" s="415"/>
      <c r="J87" s="415"/>
      <c r="K87" s="415"/>
      <c r="L87" s="264">
        <v>123.31</v>
      </c>
      <c r="M87" s="265"/>
      <c r="N87" s="266"/>
    </row>
    <row r="88" spans="1:14" x14ac:dyDescent="0.2">
      <c r="A88" s="263"/>
      <c r="B88" s="247"/>
      <c r="C88" s="415" t="s">
        <v>357</v>
      </c>
      <c r="D88" s="415"/>
      <c r="E88" s="415"/>
      <c r="F88" s="415"/>
      <c r="G88" s="415"/>
      <c r="H88" s="415"/>
      <c r="I88" s="415"/>
      <c r="J88" s="415"/>
      <c r="K88" s="415"/>
      <c r="L88" s="264">
        <v>63.41</v>
      </c>
      <c r="M88" s="265"/>
      <c r="N88" s="266"/>
    </row>
    <row r="89" spans="1:14" x14ac:dyDescent="0.2">
      <c r="A89" s="263"/>
      <c r="B89" s="247"/>
      <c r="C89" s="415" t="s">
        <v>358</v>
      </c>
      <c r="D89" s="415"/>
      <c r="E89" s="415"/>
      <c r="F89" s="415"/>
      <c r="G89" s="415"/>
      <c r="H89" s="415"/>
      <c r="I89" s="415"/>
      <c r="J89" s="415"/>
      <c r="K89" s="415"/>
      <c r="L89" s="264">
        <v>7.07</v>
      </c>
      <c r="M89" s="265"/>
      <c r="N89" s="266"/>
    </row>
    <row r="90" spans="1:14" x14ac:dyDescent="0.2">
      <c r="A90" s="263"/>
      <c r="B90" s="247"/>
      <c r="C90" s="415" t="s">
        <v>359</v>
      </c>
      <c r="D90" s="415"/>
      <c r="E90" s="415"/>
      <c r="F90" s="415"/>
      <c r="G90" s="415"/>
      <c r="H90" s="415"/>
      <c r="I90" s="415"/>
      <c r="J90" s="415"/>
      <c r="K90" s="415"/>
      <c r="L90" s="264">
        <v>43.26</v>
      </c>
      <c r="M90" s="265"/>
      <c r="N90" s="266"/>
    </row>
    <row r="91" spans="1:14" x14ac:dyDescent="0.2">
      <c r="A91" s="263"/>
      <c r="B91" s="247"/>
      <c r="C91" s="415" t="s">
        <v>360</v>
      </c>
      <c r="D91" s="415"/>
      <c r="E91" s="415"/>
      <c r="F91" s="415"/>
      <c r="G91" s="415"/>
      <c r="H91" s="415"/>
      <c r="I91" s="415"/>
      <c r="J91" s="415"/>
      <c r="K91" s="415"/>
      <c r="L91" s="264">
        <v>126.47</v>
      </c>
      <c r="M91" s="265"/>
      <c r="N91" s="266"/>
    </row>
    <row r="92" spans="1:14" x14ac:dyDescent="0.2">
      <c r="A92" s="263"/>
      <c r="B92" s="247"/>
      <c r="C92" s="415" t="s">
        <v>361</v>
      </c>
      <c r="D92" s="415"/>
      <c r="E92" s="415"/>
      <c r="F92" s="415"/>
      <c r="G92" s="415"/>
      <c r="H92" s="415"/>
      <c r="I92" s="415"/>
      <c r="J92" s="415"/>
      <c r="K92" s="415"/>
      <c r="L92" s="264">
        <v>66.489999999999995</v>
      </c>
      <c r="M92" s="265"/>
      <c r="N92" s="266"/>
    </row>
    <row r="93" spans="1:14" x14ac:dyDescent="0.2">
      <c r="A93" s="263"/>
      <c r="B93" s="247"/>
      <c r="C93" s="415" t="s">
        <v>362</v>
      </c>
      <c r="D93" s="415"/>
      <c r="E93" s="415"/>
      <c r="F93" s="415"/>
      <c r="G93" s="415"/>
      <c r="H93" s="415"/>
      <c r="I93" s="415"/>
      <c r="J93" s="415"/>
      <c r="K93" s="415"/>
      <c r="L93" s="264">
        <v>130.38</v>
      </c>
      <c r="M93" s="265"/>
      <c r="N93" s="266"/>
    </row>
    <row r="94" spans="1:14" x14ac:dyDescent="0.2">
      <c r="A94" s="263"/>
      <c r="B94" s="247"/>
      <c r="C94" s="415" t="s">
        <v>363</v>
      </c>
      <c r="D94" s="415"/>
      <c r="E94" s="415"/>
      <c r="F94" s="415"/>
      <c r="G94" s="415"/>
      <c r="H94" s="415"/>
      <c r="I94" s="415"/>
      <c r="J94" s="415"/>
      <c r="K94" s="415"/>
      <c r="L94" s="264">
        <v>126.47</v>
      </c>
      <c r="M94" s="265"/>
      <c r="N94" s="266"/>
    </row>
    <row r="95" spans="1:14" x14ac:dyDescent="0.2">
      <c r="A95" s="263"/>
      <c r="B95" s="247"/>
      <c r="C95" s="415" t="s">
        <v>364</v>
      </c>
      <c r="D95" s="415"/>
      <c r="E95" s="415"/>
      <c r="F95" s="415"/>
      <c r="G95" s="415"/>
      <c r="H95" s="415"/>
      <c r="I95" s="415"/>
      <c r="J95" s="415"/>
      <c r="K95" s="415"/>
      <c r="L95" s="264">
        <v>66.489999999999995</v>
      </c>
      <c r="M95" s="265"/>
      <c r="N95" s="266"/>
    </row>
    <row r="96" spans="1:14" x14ac:dyDescent="0.2">
      <c r="A96" s="263"/>
      <c r="B96" s="257"/>
      <c r="C96" s="421" t="s">
        <v>451</v>
      </c>
      <c r="D96" s="421"/>
      <c r="E96" s="421"/>
      <c r="F96" s="421"/>
      <c r="G96" s="421"/>
      <c r="H96" s="421"/>
      <c r="I96" s="421"/>
      <c r="J96" s="421"/>
      <c r="K96" s="421"/>
      <c r="L96" s="267">
        <v>422.94</v>
      </c>
      <c r="M96" s="268"/>
      <c r="N96" s="269"/>
    </row>
    <row r="97" spans="1:14" x14ac:dyDescent="0.2">
      <c r="A97" s="404" t="s">
        <v>452</v>
      </c>
      <c r="B97" s="405"/>
      <c r="C97" s="405"/>
      <c r="D97" s="405"/>
      <c r="E97" s="405"/>
      <c r="F97" s="405"/>
      <c r="G97" s="405"/>
      <c r="H97" s="405"/>
      <c r="I97" s="405"/>
      <c r="J97" s="405"/>
      <c r="K97" s="405"/>
      <c r="L97" s="405"/>
      <c r="M97" s="405"/>
      <c r="N97" s="406"/>
    </row>
    <row r="98" spans="1:14" ht="22.5" x14ac:dyDescent="0.2">
      <c r="A98" s="241" t="s">
        <v>326</v>
      </c>
      <c r="B98" s="362" t="s">
        <v>405</v>
      </c>
      <c r="C98" s="407" t="s">
        <v>337</v>
      </c>
      <c r="D98" s="407"/>
      <c r="E98" s="407"/>
      <c r="F98" s="243" t="s">
        <v>343</v>
      </c>
      <c r="G98" s="243"/>
      <c r="H98" s="243"/>
      <c r="I98" s="243" t="s">
        <v>324</v>
      </c>
      <c r="J98" s="244"/>
      <c r="K98" s="243"/>
      <c r="L98" s="244"/>
      <c r="M98" s="243"/>
      <c r="N98" s="245"/>
    </row>
    <row r="99" spans="1:14" x14ac:dyDescent="0.2">
      <c r="A99" s="246"/>
      <c r="B99" s="247" t="s">
        <v>320</v>
      </c>
      <c r="C99" s="415" t="s">
        <v>25</v>
      </c>
      <c r="D99" s="415"/>
      <c r="E99" s="415"/>
      <c r="F99" s="248"/>
      <c r="G99" s="248"/>
      <c r="H99" s="248"/>
      <c r="I99" s="248"/>
      <c r="J99" s="249">
        <v>20.68</v>
      </c>
      <c r="K99" s="248"/>
      <c r="L99" s="249">
        <v>62.04</v>
      </c>
      <c r="M99" s="248" t="s">
        <v>389</v>
      </c>
      <c r="N99" s="250">
        <v>2176</v>
      </c>
    </row>
    <row r="100" spans="1:14" x14ac:dyDescent="0.2">
      <c r="A100" s="246"/>
      <c r="B100" s="247" t="s">
        <v>323</v>
      </c>
      <c r="C100" s="415" t="s">
        <v>4</v>
      </c>
      <c r="D100" s="415"/>
      <c r="E100" s="415"/>
      <c r="F100" s="248"/>
      <c r="G100" s="248"/>
      <c r="H100" s="248"/>
      <c r="I100" s="248"/>
      <c r="J100" s="249">
        <v>8.9700000000000006</v>
      </c>
      <c r="K100" s="248"/>
      <c r="L100" s="249">
        <v>26.91</v>
      </c>
      <c r="M100" s="248" t="s">
        <v>390</v>
      </c>
      <c r="N100" s="250">
        <v>297</v>
      </c>
    </row>
    <row r="101" spans="1:14" x14ac:dyDescent="0.2">
      <c r="A101" s="246"/>
      <c r="B101" s="247" t="s">
        <v>324</v>
      </c>
      <c r="C101" s="415" t="s">
        <v>325</v>
      </c>
      <c r="D101" s="415"/>
      <c r="E101" s="415"/>
      <c r="F101" s="248"/>
      <c r="G101" s="248"/>
      <c r="H101" s="248"/>
      <c r="I101" s="248"/>
      <c r="J101" s="249">
        <v>1.1100000000000001</v>
      </c>
      <c r="K101" s="248"/>
      <c r="L101" s="249">
        <v>3.33</v>
      </c>
      <c r="M101" s="248" t="s">
        <v>389</v>
      </c>
      <c r="N101" s="250">
        <v>117</v>
      </c>
    </row>
    <row r="102" spans="1:14" x14ac:dyDescent="0.2">
      <c r="A102" s="246"/>
      <c r="B102" s="247" t="s">
        <v>326</v>
      </c>
      <c r="C102" s="415" t="s">
        <v>327</v>
      </c>
      <c r="D102" s="415"/>
      <c r="E102" s="415"/>
      <c r="F102" s="248"/>
      <c r="G102" s="248"/>
      <c r="H102" s="248"/>
      <c r="I102" s="248"/>
      <c r="J102" s="249">
        <v>7.84</v>
      </c>
      <c r="K102" s="248"/>
      <c r="L102" s="249">
        <v>23.52</v>
      </c>
      <c r="M102" s="248" t="s">
        <v>391</v>
      </c>
      <c r="N102" s="250">
        <v>199</v>
      </c>
    </row>
    <row r="103" spans="1:14" x14ac:dyDescent="0.2">
      <c r="A103" s="246"/>
      <c r="B103" s="247"/>
      <c r="C103" s="415" t="s">
        <v>328</v>
      </c>
      <c r="D103" s="415"/>
      <c r="E103" s="415"/>
      <c r="F103" s="248" t="s">
        <v>329</v>
      </c>
      <c r="G103" s="248" t="s">
        <v>453</v>
      </c>
      <c r="H103" s="248"/>
      <c r="I103" s="248" t="s">
        <v>454</v>
      </c>
      <c r="J103" s="249"/>
      <c r="K103" s="248"/>
      <c r="L103" s="249"/>
      <c r="M103" s="248"/>
      <c r="N103" s="250"/>
    </row>
    <row r="104" spans="1:14" x14ac:dyDescent="0.2">
      <c r="A104" s="246"/>
      <c r="B104" s="247"/>
      <c r="C104" s="415" t="s">
        <v>331</v>
      </c>
      <c r="D104" s="415"/>
      <c r="E104" s="415"/>
      <c r="F104" s="248" t="s">
        <v>329</v>
      </c>
      <c r="G104" s="248" t="s">
        <v>455</v>
      </c>
      <c r="H104" s="248"/>
      <c r="I104" s="248" t="s">
        <v>456</v>
      </c>
      <c r="J104" s="249"/>
      <c r="K104" s="248"/>
      <c r="L104" s="249"/>
      <c r="M104" s="248"/>
      <c r="N104" s="250"/>
    </row>
    <row r="105" spans="1:14" x14ac:dyDescent="0.2">
      <c r="A105" s="246"/>
      <c r="B105" s="247"/>
      <c r="C105" s="420" t="s">
        <v>333</v>
      </c>
      <c r="D105" s="420"/>
      <c r="E105" s="420"/>
      <c r="F105" s="251"/>
      <c r="G105" s="251"/>
      <c r="H105" s="251"/>
      <c r="I105" s="251"/>
      <c r="J105" s="252">
        <v>37.49</v>
      </c>
      <c r="K105" s="251"/>
      <c r="L105" s="252">
        <v>112.47</v>
      </c>
      <c r="M105" s="251"/>
      <c r="N105" s="253"/>
    </row>
    <row r="106" spans="1:14" x14ac:dyDescent="0.2">
      <c r="A106" s="246"/>
      <c r="B106" s="247"/>
      <c r="C106" s="415" t="s">
        <v>334</v>
      </c>
      <c r="D106" s="415"/>
      <c r="E106" s="415"/>
      <c r="F106" s="248"/>
      <c r="G106" s="248"/>
      <c r="H106" s="248"/>
      <c r="I106" s="248"/>
      <c r="J106" s="249"/>
      <c r="K106" s="248"/>
      <c r="L106" s="249">
        <v>65.37</v>
      </c>
      <c r="M106" s="248"/>
      <c r="N106" s="250">
        <v>2293</v>
      </c>
    </row>
    <row r="107" spans="1:14" ht="45" x14ac:dyDescent="0.2">
      <c r="A107" s="246"/>
      <c r="B107" s="247" t="s">
        <v>394</v>
      </c>
      <c r="C107" s="415" t="s">
        <v>395</v>
      </c>
      <c r="D107" s="415"/>
      <c r="E107" s="415"/>
      <c r="F107" s="248" t="s">
        <v>335</v>
      </c>
      <c r="G107" s="248" t="s">
        <v>396</v>
      </c>
      <c r="H107" s="248"/>
      <c r="I107" s="248" t="s">
        <v>396</v>
      </c>
      <c r="J107" s="249"/>
      <c r="K107" s="248"/>
      <c r="L107" s="249">
        <v>63.41</v>
      </c>
      <c r="M107" s="248"/>
      <c r="N107" s="250">
        <v>2224</v>
      </c>
    </row>
    <row r="108" spans="1:14" ht="45" x14ac:dyDescent="0.2">
      <c r="A108" s="246"/>
      <c r="B108" s="247" t="s">
        <v>397</v>
      </c>
      <c r="C108" s="415" t="s">
        <v>398</v>
      </c>
      <c r="D108" s="415"/>
      <c r="E108" s="415"/>
      <c r="F108" s="248" t="s">
        <v>335</v>
      </c>
      <c r="G108" s="248" t="s">
        <v>399</v>
      </c>
      <c r="H108" s="248"/>
      <c r="I108" s="248" t="s">
        <v>399</v>
      </c>
      <c r="J108" s="249"/>
      <c r="K108" s="248"/>
      <c r="L108" s="249">
        <v>33.340000000000003</v>
      </c>
      <c r="M108" s="248"/>
      <c r="N108" s="250">
        <v>1169</v>
      </c>
    </row>
    <row r="109" spans="1:14" x14ac:dyDescent="0.2">
      <c r="A109" s="254"/>
      <c r="B109" s="255"/>
      <c r="C109" s="407" t="s">
        <v>336</v>
      </c>
      <c r="D109" s="407"/>
      <c r="E109" s="407"/>
      <c r="F109" s="243"/>
      <c r="G109" s="243"/>
      <c r="H109" s="243"/>
      <c r="I109" s="243"/>
      <c r="J109" s="244"/>
      <c r="K109" s="243"/>
      <c r="L109" s="244">
        <v>209.22</v>
      </c>
      <c r="M109" s="251"/>
      <c r="N109" s="245">
        <v>6065</v>
      </c>
    </row>
    <row r="110" spans="1:14" ht="22.5" x14ac:dyDescent="0.2">
      <c r="A110" s="241" t="s">
        <v>340</v>
      </c>
      <c r="B110" s="242" t="s">
        <v>457</v>
      </c>
      <c r="C110" s="407" t="s">
        <v>458</v>
      </c>
      <c r="D110" s="407"/>
      <c r="E110" s="407"/>
      <c r="F110" s="243" t="s">
        <v>322</v>
      </c>
      <c r="G110" s="243"/>
      <c r="H110" s="243"/>
      <c r="I110" s="243" t="s">
        <v>324</v>
      </c>
      <c r="J110" s="244"/>
      <c r="K110" s="243"/>
      <c r="L110" s="244"/>
      <c r="M110" s="243"/>
      <c r="N110" s="245"/>
    </row>
    <row r="111" spans="1:14" x14ac:dyDescent="0.2">
      <c r="A111" s="246"/>
      <c r="B111" s="247" t="s">
        <v>320</v>
      </c>
      <c r="C111" s="415" t="s">
        <v>25</v>
      </c>
      <c r="D111" s="415"/>
      <c r="E111" s="415"/>
      <c r="F111" s="248"/>
      <c r="G111" s="248"/>
      <c r="H111" s="248"/>
      <c r="I111" s="248"/>
      <c r="J111" s="249">
        <v>50.1</v>
      </c>
      <c r="K111" s="248"/>
      <c r="L111" s="249">
        <v>150.30000000000001</v>
      </c>
      <c r="M111" s="248" t="s">
        <v>389</v>
      </c>
      <c r="N111" s="250">
        <v>5271</v>
      </c>
    </row>
    <row r="112" spans="1:14" x14ac:dyDescent="0.2">
      <c r="A112" s="246"/>
      <c r="B112" s="247" t="s">
        <v>326</v>
      </c>
      <c r="C112" s="415" t="s">
        <v>327</v>
      </c>
      <c r="D112" s="415"/>
      <c r="E112" s="415"/>
      <c r="F112" s="248"/>
      <c r="G112" s="248"/>
      <c r="H112" s="248"/>
      <c r="I112" s="248"/>
      <c r="J112" s="249">
        <v>8.17</v>
      </c>
      <c r="K112" s="248"/>
      <c r="L112" s="249">
        <v>24.51</v>
      </c>
      <c r="M112" s="248" t="s">
        <v>391</v>
      </c>
      <c r="N112" s="250">
        <v>207</v>
      </c>
    </row>
    <row r="113" spans="1:14" x14ac:dyDescent="0.2">
      <c r="A113" s="246"/>
      <c r="B113" s="247"/>
      <c r="C113" s="415" t="s">
        <v>328</v>
      </c>
      <c r="D113" s="415"/>
      <c r="E113" s="415"/>
      <c r="F113" s="248" t="s">
        <v>329</v>
      </c>
      <c r="G113" s="248" t="s">
        <v>340</v>
      </c>
      <c r="H113" s="248"/>
      <c r="I113" s="248" t="s">
        <v>459</v>
      </c>
      <c r="J113" s="249"/>
      <c r="K113" s="248"/>
      <c r="L113" s="249"/>
      <c r="M113" s="248"/>
      <c r="N113" s="250"/>
    </row>
    <row r="114" spans="1:14" x14ac:dyDescent="0.2">
      <c r="A114" s="246"/>
      <c r="B114" s="247"/>
      <c r="C114" s="420" t="s">
        <v>333</v>
      </c>
      <c r="D114" s="420"/>
      <c r="E114" s="420"/>
      <c r="F114" s="251"/>
      <c r="G114" s="251"/>
      <c r="H114" s="251"/>
      <c r="I114" s="251"/>
      <c r="J114" s="252">
        <v>58.27</v>
      </c>
      <c r="K114" s="251"/>
      <c r="L114" s="252">
        <v>174.81</v>
      </c>
      <c r="M114" s="251"/>
      <c r="N114" s="253"/>
    </row>
    <row r="115" spans="1:14" x14ac:dyDescent="0.2">
      <c r="A115" s="246"/>
      <c r="B115" s="247"/>
      <c r="C115" s="415" t="s">
        <v>334</v>
      </c>
      <c r="D115" s="415"/>
      <c r="E115" s="415"/>
      <c r="F115" s="248"/>
      <c r="G115" s="248"/>
      <c r="H115" s="248"/>
      <c r="I115" s="248"/>
      <c r="J115" s="249"/>
      <c r="K115" s="248"/>
      <c r="L115" s="249">
        <v>150.30000000000001</v>
      </c>
      <c r="M115" s="248"/>
      <c r="N115" s="250">
        <v>5271</v>
      </c>
    </row>
    <row r="116" spans="1:14" ht="45" x14ac:dyDescent="0.2">
      <c r="A116" s="246"/>
      <c r="B116" s="247" t="s">
        <v>460</v>
      </c>
      <c r="C116" s="415" t="s">
        <v>461</v>
      </c>
      <c r="D116" s="415"/>
      <c r="E116" s="415"/>
      <c r="F116" s="248" t="s">
        <v>335</v>
      </c>
      <c r="G116" s="248" t="s">
        <v>462</v>
      </c>
      <c r="H116" s="248"/>
      <c r="I116" s="248" t="s">
        <v>462</v>
      </c>
      <c r="J116" s="249"/>
      <c r="K116" s="248"/>
      <c r="L116" s="249">
        <v>142.79</v>
      </c>
      <c r="M116" s="248"/>
      <c r="N116" s="250">
        <v>5007</v>
      </c>
    </row>
    <row r="117" spans="1:14" ht="45" x14ac:dyDescent="0.2">
      <c r="A117" s="246"/>
      <c r="B117" s="247" t="s">
        <v>463</v>
      </c>
      <c r="C117" s="415" t="s">
        <v>464</v>
      </c>
      <c r="D117" s="415"/>
      <c r="E117" s="415"/>
      <c r="F117" s="248" t="s">
        <v>335</v>
      </c>
      <c r="G117" s="248" t="s">
        <v>465</v>
      </c>
      <c r="H117" s="248"/>
      <c r="I117" s="248" t="s">
        <v>465</v>
      </c>
      <c r="J117" s="249"/>
      <c r="K117" s="248"/>
      <c r="L117" s="249">
        <v>79.66</v>
      </c>
      <c r="M117" s="248"/>
      <c r="N117" s="250">
        <v>2794</v>
      </c>
    </row>
    <row r="118" spans="1:14" x14ac:dyDescent="0.2">
      <c r="A118" s="254"/>
      <c r="B118" s="255"/>
      <c r="C118" s="407" t="s">
        <v>336</v>
      </c>
      <c r="D118" s="407"/>
      <c r="E118" s="407"/>
      <c r="F118" s="243"/>
      <c r="G118" s="243"/>
      <c r="H118" s="243"/>
      <c r="I118" s="243"/>
      <c r="J118" s="244"/>
      <c r="K118" s="243"/>
      <c r="L118" s="244">
        <v>397.26</v>
      </c>
      <c r="M118" s="251"/>
      <c r="N118" s="245">
        <v>13279</v>
      </c>
    </row>
    <row r="119" spans="1:14" ht="22.5" x14ac:dyDescent="0.2">
      <c r="A119" s="241" t="s">
        <v>466</v>
      </c>
      <c r="B119" s="242" t="s">
        <v>443</v>
      </c>
      <c r="C119" s="407" t="s">
        <v>444</v>
      </c>
      <c r="D119" s="407"/>
      <c r="E119" s="407"/>
      <c r="F119" s="243" t="s">
        <v>445</v>
      </c>
      <c r="G119" s="243"/>
      <c r="H119" s="243"/>
      <c r="I119" s="243" t="s">
        <v>339</v>
      </c>
      <c r="J119" s="244"/>
      <c r="K119" s="243"/>
      <c r="L119" s="244"/>
      <c r="M119" s="243"/>
      <c r="N119" s="245"/>
    </row>
    <row r="120" spans="1:14" x14ac:dyDescent="0.2">
      <c r="A120" s="246"/>
      <c r="B120" s="247" t="s">
        <v>320</v>
      </c>
      <c r="C120" s="415" t="s">
        <v>25</v>
      </c>
      <c r="D120" s="415"/>
      <c r="E120" s="415"/>
      <c r="F120" s="248"/>
      <c r="G120" s="248"/>
      <c r="H120" s="248"/>
      <c r="I120" s="248"/>
      <c r="J120" s="249">
        <v>526.04999999999995</v>
      </c>
      <c r="K120" s="248"/>
      <c r="L120" s="249">
        <v>31.56</v>
      </c>
      <c r="M120" s="248" t="s">
        <v>389</v>
      </c>
      <c r="N120" s="250">
        <v>1107</v>
      </c>
    </row>
    <row r="121" spans="1:14" x14ac:dyDescent="0.2">
      <c r="A121" s="246"/>
      <c r="B121" s="247" t="s">
        <v>323</v>
      </c>
      <c r="C121" s="415" t="s">
        <v>4</v>
      </c>
      <c r="D121" s="415"/>
      <c r="E121" s="415"/>
      <c r="F121" s="248"/>
      <c r="G121" s="248"/>
      <c r="H121" s="248"/>
      <c r="I121" s="248"/>
      <c r="J121" s="249">
        <v>167.3</v>
      </c>
      <c r="K121" s="248"/>
      <c r="L121" s="249">
        <v>10.039999999999999</v>
      </c>
      <c r="M121" s="248" t="s">
        <v>390</v>
      </c>
      <c r="N121" s="250">
        <v>111</v>
      </c>
    </row>
    <row r="122" spans="1:14" x14ac:dyDescent="0.2">
      <c r="A122" s="246"/>
      <c r="B122" s="247" t="s">
        <v>324</v>
      </c>
      <c r="C122" s="415" t="s">
        <v>325</v>
      </c>
      <c r="D122" s="415"/>
      <c r="E122" s="415"/>
      <c r="F122" s="248"/>
      <c r="G122" s="248"/>
      <c r="H122" s="248"/>
      <c r="I122" s="248"/>
      <c r="J122" s="249">
        <v>64.3</v>
      </c>
      <c r="K122" s="248"/>
      <c r="L122" s="249">
        <v>3.86</v>
      </c>
      <c r="M122" s="248" t="s">
        <v>389</v>
      </c>
      <c r="N122" s="250">
        <v>135</v>
      </c>
    </row>
    <row r="123" spans="1:14" x14ac:dyDescent="0.2">
      <c r="A123" s="246"/>
      <c r="B123" s="247" t="s">
        <v>326</v>
      </c>
      <c r="C123" s="415" t="s">
        <v>327</v>
      </c>
      <c r="D123" s="415"/>
      <c r="E123" s="415"/>
      <c r="F123" s="248"/>
      <c r="G123" s="248"/>
      <c r="H123" s="248"/>
      <c r="I123" s="248"/>
      <c r="J123" s="249">
        <v>111.64</v>
      </c>
      <c r="K123" s="248"/>
      <c r="L123" s="249">
        <v>6.7</v>
      </c>
      <c r="M123" s="248" t="s">
        <v>391</v>
      </c>
      <c r="N123" s="250">
        <v>57</v>
      </c>
    </row>
    <row r="124" spans="1:14" x14ac:dyDescent="0.2">
      <c r="A124" s="246"/>
      <c r="B124" s="247"/>
      <c r="C124" s="415" t="s">
        <v>328</v>
      </c>
      <c r="D124" s="415"/>
      <c r="E124" s="415"/>
      <c r="F124" s="248" t="s">
        <v>329</v>
      </c>
      <c r="G124" s="248" t="s">
        <v>446</v>
      </c>
      <c r="H124" s="248"/>
      <c r="I124" s="248" t="s">
        <v>447</v>
      </c>
      <c r="J124" s="249"/>
      <c r="K124" s="248"/>
      <c r="L124" s="249"/>
      <c r="M124" s="248"/>
      <c r="N124" s="250"/>
    </row>
    <row r="125" spans="1:14" x14ac:dyDescent="0.2">
      <c r="A125" s="246"/>
      <c r="B125" s="247"/>
      <c r="C125" s="415" t="s">
        <v>331</v>
      </c>
      <c r="D125" s="415"/>
      <c r="E125" s="415"/>
      <c r="F125" s="248" t="s">
        <v>329</v>
      </c>
      <c r="G125" s="248" t="s">
        <v>448</v>
      </c>
      <c r="H125" s="248"/>
      <c r="I125" s="248" t="s">
        <v>449</v>
      </c>
      <c r="J125" s="249"/>
      <c r="K125" s="248"/>
      <c r="L125" s="249"/>
      <c r="M125" s="248"/>
      <c r="N125" s="250"/>
    </row>
    <row r="126" spans="1:14" x14ac:dyDescent="0.2">
      <c r="A126" s="246"/>
      <c r="B126" s="247"/>
      <c r="C126" s="420" t="s">
        <v>333</v>
      </c>
      <c r="D126" s="420"/>
      <c r="E126" s="420"/>
      <c r="F126" s="251"/>
      <c r="G126" s="251"/>
      <c r="H126" s="251"/>
      <c r="I126" s="251"/>
      <c r="J126" s="252">
        <v>804.99</v>
      </c>
      <c r="K126" s="251"/>
      <c r="L126" s="252">
        <v>48.3</v>
      </c>
      <c r="M126" s="251"/>
      <c r="N126" s="253"/>
    </row>
    <row r="127" spans="1:14" x14ac:dyDescent="0.2">
      <c r="A127" s="246"/>
      <c r="B127" s="247"/>
      <c r="C127" s="415" t="s">
        <v>334</v>
      </c>
      <c r="D127" s="415"/>
      <c r="E127" s="415"/>
      <c r="F127" s="248"/>
      <c r="G127" s="248"/>
      <c r="H127" s="248"/>
      <c r="I127" s="248"/>
      <c r="J127" s="249"/>
      <c r="K127" s="248"/>
      <c r="L127" s="249">
        <v>35.42</v>
      </c>
      <c r="M127" s="248"/>
      <c r="N127" s="250">
        <v>1242</v>
      </c>
    </row>
    <row r="128" spans="1:14" ht="45" x14ac:dyDescent="0.2">
      <c r="A128" s="246"/>
      <c r="B128" s="247" t="s">
        <v>394</v>
      </c>
      <c r="C128" s="415" t="s">
        <v>395</v>
      </c>
      <c r="D128" s="415"/>
      <c r="E128" s="415"/>
      <c r="F128" s="248" t="s">
        <v>335</v>
      </c>
      <c r="G128" s="248" t="s">
        <v>396</v>
      </c>
      <c r="H128" s="248"/>
      <c r="I128" s="248" t="s">
        <v>396</v>
      </c>
      <c r="J128" s="249"/>
      <c r="K128" s="248"/>
      <c r="L128" s="249">
        <v>34.36</v>
      </c>
      <c r="M128" s="248"/>
      <c r="N128" s="250">
        <v>1205</v>
      </c>
    </row>
    <row r="129" spans="1:14" ht="45" x14ac:dyDescent="0.2">
      <c r="A129" s="246"/>
      <c r="B129" s="247" t="s">
        <v>397</v>
      </c>
      <c r="C129" s="415" t="s">
        <v>398</v>
      </c>
      <c r="D129" s="415"/>
      <c r="E129" s="415"/>
      <c r="F129" s="248" t="s">
        <v>335</v>
      </c>
      <c r="G129" s="248" t="s">
        <v>399</v>
      </c>
      <c r="H129" s="248"/>
      <c r="I129" s="248" t="s">
        <v>399</v>
      </c>
      <c r="J129" s="249"/>
      <c r="K129" s="248"/>
      <c r="L129" s="249">
        <v>18.059999999999999</v>
      </c>
      <c r="M129" s="248"/>
      <c r="N129" s="250">
        <v>633</v>
      </c>
    </row>
    <row r="130" spans="1:14" x14ac:dyDescent="0.2">
      <c r="A130" s="254"/>
      <c r="B130" s="255"/>
      <c r="C130" s="407" t="s">
        <v>336</v>
      </c>
      <c r="D130" s="407"/>
      <c r="E130" s="407"/>
      <c r="F130" s="243"/>
      <c r="G130" s="243"/>
      <c r="H130" s="243"/>
      <c r="I130" s="243"/>
      <c r="J130" s="244"/>
      <c r="K130" s="243"/>
      <c r="L130" s="244">
        <v>100.72</v>
      </c>
      <c r="M130" s="251"/>
      <c r="N130" s="245">
        <v>3113</v>
      </c>
    </row>
    <row r="131" spans="1:14" ht="22.5" x14ac:dyDescent="0.2">
      <c r="A131" s="241" t="s">
        <v>467</v>
      </c>
      <c r="B131" s="242" t="s">
        <v>468</v>
      </c>
      <c r="C131" s="407" t="s">
        <v>469</v>
      </c>
      <c r="D131" s="407"/>
      <c r="E131" s="407"/>
      <c r="F131" s="243" t="s">
        <v>470</v>
      </c>
      <c r="G131" s="243"/>
      <c r="H131" s="243"/>
      <c r="I131" s="243" t="s">
        <v>416</v>
      </c>
      <c r="J131" s="244">
        <v>13.45</v>
      </c>
      <c r="K131" s="243"/>
      <c r="L131" s="244">
        <v>80.7</v>
      </c>
      <c r="M131" s="243" t="s">
        <v>391</v>
      </c>
      <c r="N131" s="245">
        <v>681</v>
      </c>
    </row>
    <row r="132" spans="1:14" x14ac:dyDescent="0.2">
      <c r="A132" s="254"/>
      <c r="B132" s="255"/>
      <c r="C132" s="214" t="s">
        <v>471</v>
      </c>
      <c r="D132" s="215"/>
      <c r="E132" s="215"/>
      <c r="F132" s="256"/>
      <c r="G132" s="256"/>
      <c r="H132" s="256"/>
      <c r="I132" s="256"/>
      <c r="J132" s="270"/>
      <c r="K132" s="256"/>
      <c r="L132" s="270"/>
      <c r="M132" s="271"/>
      <c r="N132" s="272"/>
    </row>
    <row r="133" spans="1:14" ht="22.5" x14ac:dyDescent="0.2">
      <c r="A133" s="241" t="s">
        <v>472</v>
      </c>
      <c r="B133" s="242" t="s">
        <v>473</v>
      </c>
      <c r="C133" s="407" t="s">
        <v>474</v>
      </c>
      <c r="D133" s="407"/>
      <c r="E133" s="407"/>
      <c r="F133" s="243" t="s">
        <v>322</v>
      </c>
      <c r="G133" s="243"/>
      <c r="H133" s="243"/>
      <c r="I133" s="243" t="s">
        <v>320</v>
      </c>
      <c r="J133" s="244"/>
      <c r="K133" s="243"/>
      <c r="L133" s="244"/>
      <c r="M133" s="243"/>
      <c r="N133" s="245"/>
    </row>
    <row r="134" spans="1:14" x14ac:dyDescent="0.2">
      <c r="A134" s="246"/>
      <c r="B134" s="247" t="s">
        <v>320</v>
      </c>
      <c r="C134" s="415" t="s">
        <v>25</v>
      </c>
      <c r="D134" s="415"/>
      <c r="E134" s="415"/>
      <c r="F134" s="248"/>
      <c r="G134" s="248"/>
      <c r="H134" s="248"/>
      <c r="I134" s="248"/>
      <c r="J134" s="249">
        <v>35.520000000000003</v>
      </c>
      <c r="K134" s="248"/>
      <c r="L134" s="249">
        <v>35.520000000000003</v>
      </c>
      <c r="M134" s="248" t="s">
        <v>389</v>
      </c>
      <c r="N134" s="250">
        <v>1246</v>
      </c>
    </row>
    <row r="135" spans="1:14" x14ac:dyDescent="0.2">
      <c r="A135" s="246"/>
      <c r="B135" s="247" t="s">
        <v>326</v>
      </c>
      <c r="C135" s="415" t="s">
        <v>327</v>
      </c>
      <c r="D135" s="415"/>
      <c r="E135" s="415"/>
      <c r="F135" s="248"/>
      <c r="G135" s="248"/>
      <c r="H135" s="248"/>
      <c r="I135" s="248"/>
      <c r="J135" s="249">
        <v>9.8699999999999992</v>
      </c>
      <c r="K135" s="248"/>
      <c r="L135" s="249">
        <v>9.8699999999999992</v>
      </c>
      <c r="M135" s="248" t="s">
        <v>391</v>
      </c>
      <c r="N135" s="250">
        <v>83</v>
      </c>
    </row>
    <row r="136" spans="1:14" x14ac:dyDescent="0.2">
      <c r="A136" s="246"/>
      <c r="B136" s="247"/>
      <c r="C136" s="415" t="s">
        <v>328</v>
      </c>
      <c r="D136" s="415"/>
      <c r="E136" s="415"/>
      <c r="F136" s="248" t="s">
        <v>329</v>
      </c>
      <c r="G136" s="248" t="s">
        <v>326</v>
      </c>
      <c r="H136" s="248"/>
      <c r="I136" s="248" t="s">
        <v>326</v>
      </c>
      <c r="J136" s="249"/>
      <c r="K136" s="248"/>
      <c r="L136" s="249"/>
      <c r="M136" s="248"/>
      <c r="N136" s="250"/>
    </row>
    <row r="137" spans="1:14" x14ac:dyDescent="0.2">
      <c r="A137" s="246"/>
      <c r="B137" s="247"/>
      <c r="C137" s="420" t="s">
        <v>333</v>
      </c>
      <c r="D137" s="420"/>
      <c r="E137" s="420"/>
      <c r="F137" s="251"/>
      <c r="G137" s="251"/>
      <c r="H137" s="251"/>
      <c r="I137" s="251"/>
      <c r="J137" s="252">
        <v>45.39</v>
      </c>
      <c r="K137" s="251"/>
      <c r="L137" s="252">
        <v>45.39</v>
      </c>
      <c r="M137" s="251"/>
      <c r="N137" s="253"/>
    </row>
    <row r="138" spans="1:14" x14ac:dyDescent="0.2">
      <c r="A138" s="246"/>
      <c r="B138" s="247"/>
      <c r="C138" s="415" t="s">
        <v>334</v>
      </c>
      <c r="D138" s="415"/>
      <c r="E138" s="415"/>
      <c r="F138" s="248"/>
      <c r="G138" s="248"/>
      <c r="H138" s="248"/>
      <c r="I138" s="248"/>
      <c r="J138" s="249"/>
      <c r="K138" s="248"/>
      <c r="L138" s="249">
        <v>35.520000000000003</v>
      </c>
      <c r="M138" s="248"/>
      <c r="N138" s="250">
        <v>1246</v>
      </c>
    </row>
    <row r="139" spans="1:14" ht="45" x14ac:dyDescent="0.2">
      <c r="A139" s="246"/>
      <c r="B139" s="247" t="s">
        <v>460</v>
      </c>
      <c r="C139" s="415" t="s">
        <v>461</v>
      </c>
      <c r="D139" s="415"/>
      <c r="E139" s="415"/>
      <c r="F139" s="248" t="s">
        <v>335</v>
      </c>
      <c r="G139" s="248" t="s">
        <v>462</v>
      </c>
      <c r="H139" s="248"/>
      <c r="I139" s="248" t="s">
        <v>462</v>
      </c>
      <c r="J139" s="249"/>
      <c r="K139" s="248"/>
      <c r="L139" s="249">
        <v>33.74</v>
      </c>
      <c r="M139" s="248"/>
      <c r="N139" s="250">
        <v>1184</v>
      </c>
    </row>
    <row r="140" spans="1:14" ht="45" x14ac:dyDescent="0.2">
      <c r="A140" s="246"/>
      <c r="B140" s="247" t="s">
        <v>463</v>
      </c>
      <c r="C140" s="415" t="s">
        <v>464</v>
      </c>
      <c r="D140" s="415"/>
      <c r="E140" s="415"/>
      <c r="F140" s="248" t="s">
        <v>335</v>
      </c>
      <c r="G140" s="248" t="s">
        <v>465</v>
      </c>
      <c r="H140" s="248"/>
      <c r="I140" s="248" t="s">
        <v>465</v>
      </c>
      <c r="J140" s="249"/>
      <c r="K140" s="248"/>
      <c r="L140" s="249">
        <v>18.829999999999998</v>
      </c>
      <c r="M140" s="248"/>
      <c r="N140" s="250">
        <v>660</v>
      </c>
    </row>
    <row r="141" spans="1:14" x14ac:dyDescent="0.2">
      <c r="A141" s="254"/>
      <c r="B141" s="255"/>
      <c r="C141" s="407" t="s">
        <v>336</v>
      </c>
      <c r="D141" s="407"/>
      <c r="E141" s="407"/>
      <c r="F141" s="243"/>
      <c r="G141" s="243"/>
      <c r="H141" s="243"/>
      <c r="I141" s="243"/>
      <c r="J141" s="244"/>
      <c r="K141" s="243"/>
      <c r="L141" s="244">
        <v>97.96</v>
      </c>
      <c r="M141" s="251"/>
      <c r="N141" s="245">
        <v>3173</v>
      </c>
    </row>
    <row r="142" spans="1:14" ht="22.5" x14ac:dyDescent="0.2">
      <c r="A142" s="241" t="s">
        <v>475</v>
      </c>
      <c r="B142" s="242" t="s">
        <v>476</v>
      </c>
      <c r="C142" s="407" t="s">
        <v>477</v>
      </c>
      <c r="D142" s="407"/>
      <c r="E142" s="407"/>
      <c r="F142" s="243" t="s">
        <v>341</v>
      </c>
      <c r="G142" s="243"/>
      <c r="H142" s="243"/>
      <c r="I142" s="243" t="s">
        <v>320</v>
      </c>
      <c r="J142" s="244">
        <v>88.82</v>
      </c>
      <c r="K142" s="243"/>
      <c r="L142" s="244">
        <v>88.82</v>
      </c>
      <c r="M142" s="243" t="s">
        <v>391</v>
      </c>
      <c r="N142" s="245">
        <v>750</v>
      </c>
    </row>
    <row r="143" spans="1:14" x14ac:dyDescent="0.2">
      <c r="A143" s="254"/>
      <c r="B143" s="255"/>
      <c r="C143" s="214" t="s">
        <v>478</v>
      </c>
      <c r="D143" s="215"/>
      <c r="E143" s="215"/>
      <c r="F143" s="256"/>
      <c r="G143" s="256"/>
      <c r="H143" s="256"/>
      <c r="I143" s="256"/>
      <c r="J143" s="270"/>
      <c r="K143" s="256"/>
      <c r="L143" s="270"/>
      <c r="M143" s="271"/>
      <c r="N143" s="272"/>
    </row>
    <row r="144" spans="1:14" ht="22.5" x14ac:dyDescent="0.2">
      <c r="A144" s="241" t="s">
        <v>479</v>
      </c>
      <c r="B144" s="242" t="s">
        <v>480</v>
      </c>
      <c r="C144" s="407" t="s">
        <v>481</v>
      </c>
      <c r="D144" s="407"/>
      <c r="E144" s="407"/>
      <c r="F144" s="243" t="s">
        <v>445</v>
      </c>
      <c r="G144" s="243"/>
      <c r="H144" s="243"/>
      <c r="I144" s="243" t="s">
        <v>482</v>
      </c>
      <c r="J144" s="244"/>
      <c r="K144" s="243"/>
      <c r="L144" s="244"/>
      <c r="M144" s="243"/>
      <c r="N144" s="245"/>
    </row>
    <row r="145" spans="1:14" x14ac:dyDescent="0.2">
      <c r="A145" s="246"/>
      <c r="B145" s="247" t="s">
        <v>320</v>
      </c>
      <c r="C145" s="415" t="s">
        <v>25</v>
      </c>
      <c r="D145" s="415"/>
      <c r="E145" s="415"/>
      <c r="F145" s="248"/>
      <c r="G145" s="248"/>
      <c r="H145" s="248"/>
      <c r="I145" s="248"/>
      <c r="J145" s="249">
        <v>10.09</v>
      </c>
      <c r="K145" s="248"/>
      <c r="L145" s="249">
        <v>4.04</v>
      </c>
      <c r="M145" s="248" t="s">
        <v>389</v>
      </c>
      <c r="N145" s="250">
        <v>142</v>
      </c>
    </row>
    <row r="146" spans="1:14" x14ac:dyDescent="0.2">
      <c r="A146" s="246"/>
      <c r="B146" s="247" t="s">
        <v>323</v>
      </c>
      <c r="C146" s="415" t="s">
        <v>4</v>
      </c>
      <c r="D146" s="415"/>
      <c r="E146" s="415"/>
      <c r="F146" s="248"/>
      <c r="G146" s="248"/>
      <c r="H146" s="248"/>
      <c r="I146" s="248"/>
      <c r="J146" s="249">
        <v>2.41</v>
      </c>
      <c r="K146" s="248"/>
      <c r="L146" s="249">
        <v>0.96</v>
      </c>
      <c r="M146" s="248" t="s">
        <v>390</v>
      </c>
      <c r="N146" s="250">
        <v>11</v>
      </c>
    </row>
    <row r="147" spans="1:14" x14ac:dyDescent="0.2">
      <c r="A147" s="246"/>
      <c r="B147" s="247" t="s">
        <v>324</v>
      </c>
      <c r="C147" s="415" t="s">
        <v>325</v>
      </c>
      <c r="D147" s="415"/>
      <c r="E147" s="415"/>
      <c r="F147" s="248"/>
      <c r="G147" s="248"/>
      <c r="H147" s="248"/>
      <c r="I147" s="248"/>
      <c r="J147" s="249">
        <v>0.14000000000000001</v>
      </c>
      <c r="K147" s="248"/>
      <c r="L147" s="249">
        <v>0.06</v>
      </c>
      <c r="M147" s="248" t="s">
        <v>389</v>
      </c>
      <c r="N147" s="250">
        <v>2</v>
      </c>
    </row>
    <row r="148" spans="1:14" x14ac:dyDescent="0.2">
      <c r="A148" s="246"/>
      <c r="B148" s="247" t="s">
        <v>326</v>
      </c>
      <c r="C148" s="415" t="s">
        <v>327</v>
      </c>
      <c r="D148" s="415"/>
      <c r="E148" s="415"/>
      <c r="F148" s="248"/>
      <c r="G148" s="248"/>
      <c r="H148" s="248"/>
      <c r="I148" s="248"/>
      <c r="J148" s="249">
        <v>13.17</v>
      </c>
      <c r="K148" s="248"/>
      <c r="L148" s="249">
        <v>5.27</v>
      </c>
      <c r="M148" s="248" t="s">
        <v>391</v>
      </c>
      <c r="N148" s="250">
        <v>44</v>
      </c>
    </row>
    <row r="149" spans="1:14" x14ac:dyDescent="0.2">
      <c r="A149" s="246"/>
      <c r="B149" s="247"/>
      <c r="C149" s="415" t="s">
        <v>328</v>
      </c>
      <c r="D149" s="415"/>
      <c r="E149" s="415"/>
      <c r="F149" s="248" t="s">
        <v>329</v>
      </c>
      <c r="G149" s="248" t="s">
        <v>483</v>
      </c>
      <c r="H149" s="248"/>
      <c r="I149" s="248" t="s">
        <v>484</v>
      </c>
      <c r="J149" s="249"/>
      <c r="K149" s="248"/>
      <c r="L149" s="249"/>
      <c r="M149" s="248"/>
      <c r="N149" s="250"/>
    </row>
    <row r="150" spans="1:14" x14ac:dyDescent="0.2">
      <c r="A150" s="246"/>
      <c r="B150" s="247"/>
      <c r="C150" s="415" t="s">
        <v>331</v>
      </c>
      <c r="D150" s="415"/>
      <c r="E150" s="415"/>
      <c r="F150" s="248" t="s">
        <v>329</v>
      </c>
      <c r="G150" s="248" t="s">
        <v>332</v>
      </c>
      <c r="H150" s="248"/>
      <c r="I150" s="248" t="s">
        <v>485</v>
      </c>
      <c r="J150" s="249"/>
      <c r="K150" s="248"/>
      <c r="L150" s="249"/>
      <c r="M150" s="248"/>
      <c r="N150" s="250"/>
    </row>
    <row r="151" spans="1:14" x14ac:dyDescent="0.2">
      <c r="A151" s="246"/>
      <c r="B151" s="247"/>
      <c r="C151" s="420" t="s">
        <v>333</v>
      </c>
      <c r="D151" s="420"/>
      <c r="E151" s="420"/>
      <c r="F151" s="251"/>
      <c r="G151" s="251"/>
      <c r="H151" s="251"/>
      <c r="I151" s="251"/>
      <c r="J151" s="252">
        <v>25.67</v>
      </c>
      <c r="K151" s="251"/>
      <c r="L151" s="252">
        <v>10.27</v>
      </c>
      <c r="M151" s="251"/>
      <c r="N151" s="253"/>
    </row>
    <row r="152" spans="1:14" x14ac:dyDescent="0.2">
      <c r="A152" s="246"/>
      <c r="B152" s="247"/>
      <c r="C152" s="415" t="s">
        <v>334</v>
      </c>
      <c r="D152" s="415"/>
      <c r="E152" s="415"/>
      <c r="F152" s="248"/>
      <c r="G152" s="248"/>
      <c r="H152" s="248"/>
      <c r="I152" s="248"/>
      <c r="J152" s="249"/>
      <c r="K152" s="248"/>
      <c r="L152" s="249">
        <v>4.0999999999999996</v>
      </c>
      <c r="M152" s="248"/>
      <c r="N152" s="250">
        <v>144</v>
      </c>
    </row>
    <row r="153" spans="1:14" ht="45" x14ac:dyDescent="0.2">
      <c r="A153" s="246"/>
      <c r="B153" s="247" t="s">
        <v>394</v>
      </c>
      <c r="C153" s="415" t="s">
        <v>395</v>
      </c>
      <c r="D153" s="415"/>
      <c r="E153" s="415"/>
      <c r="F153" s="248" t="s">
        <v>335</v>
      </c>
      <c r="G153" s="248" t="s">
        <v>396</v>
      </c>
      <c r="H153" s="248"/>
      <c r="I153" s="248" t="s">
        <v>396</v>
      </c>
      <c r="J153" s="249"/>
      <c r="K153" s="248"/>
      <c r="L153" s="249">
        <v>3.98</v>
      </c>
      <c r="M153" s="248"/>
      <c r="N153" s="250">
        <v>140</v>
      </c>
    </row>
    <row r="154" spans="1:14" ht="45" x14ac:dyDescent="0.2">
      <c r="A154" s="246"/>
      <c r="B154" s="247" t="s">
        <v>397</v>
      </c>
      <c r="C154" s="415" t="s">
        <v>398</v>
      </c>
      <c r="D154" s="415"/>
      <c r="E154" s="415"/>
      <c r="F154" s="248" t="s">
        <v>335</v>
      </c>
      <c r="G154" s="248" t="s">
        <v>399</v>
      </c>
      <c r="H154" s="248"/>
      <c r="I154" s="248" t="s">
        <v>399</v>
      </c>
      <c r="J154" s="249"/>
      <c r="K154" s="248"/>
      <c r="L154" s="249">
        <v>2.09</v>
      </c>
      <c r="M154" s="248"/>
      <c r="N154" s="250">
        <v>73</v>
      </c>
    </row>
    <row r="155" spans="1:14" x14ac:dyDescent="0.2">
      <c r="A155" s="254"/>
      <c r="B155" s="255"/>
      <c r="C155" s="407" t="s">
        <v>336</v>
      </c>
      <c r="D155" s="407"/>
      <c r="E155" s="407"/>
      <c r="F155" s="243"/>
      <c r="G155" s="243"/>
      <c r="H155" s="243"/>
      <c r="I155" s="243"/>
      <c r="J155" s="244"/>
      <c r="K155" s="243"/>
      <c r="L155" s="244">
        <v>16.34</v>
      </c>
      <c r="M155" s="251"/>
      <c r="N155" s="245">
        <v>410</v>
      </c>
    </row>
    <row r="156" spans="1:14" ht="22.5" x14ac:dyDescent="0.2">
      <c r="A156" s="241" t="s">
        <v>486</v>
      </c>
      <c r="B156" s="242" t="s">
        <v>487</v>
      </c>
      <c r="C156" s="407" t="s">
        <v>488</v>
      </c>
      <c r="D156" s="407"/>
      <c r="E156" s="407"/>
      <c r="F156" s="243" t="s">
        <v>489</v>
      </c>
      <c r="G156" s="243"/>
      <c r="H156" s="243"/>
      <c r="I156" s="243" t="s">
        <v>490</v>
      </c>
      <c r="J156" s="244"/>
      <c r="K156" s="243"/>
      <c r="L156" s="244"/>
      <c r="M156" s="243"/>
      <c r="N156" s="245"/>
    </row>
    <row r="157" spans="1:14" x14ac:dyDescent="0.2">
      <c r="A157" s="246"/>
      <c r="B157" s="247" t="s">
        <v>320</v>
      </c>
      <c r="C157" s="415" t="s">
        <v>25</v>
      </c>
      <c r="D157" s="415"/>
      <c r="E157" s="415"/>
      <c r="F157" s="248"/>
      <c r="G157" s="248"/>
      <c r="H157" s="248"/>
      <c r="I157" s="248"/>
      <c r="J157" s="249">
        <v>96.19</v>
      </c>
      <c r="K157" s="248"/>
      <c r="L157" s="249">
        <v>57.71</v>
      </c>
      <c r="M157" s="248" t="s">
        <v>389</v>
      </c>
      <c r="N157" s="250">
        <v>2024</v>
      </c>
    </row>
    <row r="158" spans="1:14" x14ac:dyDescent="0.2">
      <c r="A158" s="246"/>
      <c r="B158" s="247" t="s">
        <v>326</v>
      </c>
      <c r="C158" s="415" t="s">
        <v>327</v>
      </c>
      <c r="D158" s="415"/>
      <c r="E158" s="415"/>
      <c r="F158" s="248"/>
      <c r="G158" s="248"/>
      <c r="H158" s="248"/>
      <c r="I158" s="248"/>
      <c r="J158" s="249">
        <v>1.92</v>
      </c>
      <c r="K158" s="248"/>
      <c r="L158" s="249">
        <v>1.1499999999999999</v>
      </c>
      <c r="M158" s="248" t="s">
        <v>391</v>
      </c>
      <c r="N158" s="250">
        <v>10</v>
      </c>
    </row>
    <row r="159" spans="1:14" x14ac:dyDescent="0.2">
      <c r="A159" s="246"/>
      <c r="B159" s="247"/>
      <c r="C159" s="415" t="s">
        <v>328</v>
      </c>
      <c r="D159" s="415"/>
      <c r="E159" s="415"/>
      <c r="F159" s="248" t="s">
        <v>329</v>
      </c>
      <c r="G159" s="248" t="s">
        <v>491</v>
      </c>
      <c r="H159" s="248"/>
      <c r="I159" s="248" t="s">
        <v>492</v>
      </c>
      <c r="J159" s="249"/>
      <c r="K159" s="248"/>
      <c r="L159" s="249"/>
      <c r="M159" s="248"/>
      <c r="N159" s="250"/>
    </row>
    <row r="160" spans="1:14" x14ac:dyDescent="0.2">
      <c r="A160" s="246"/>
      <c r="B160" s="247"/>
      <c r="C160" s="420" t="s">
        <v>333</v>
      </c>
      <c r="D160" s="420"/>
      <c r="E160" s="420"/>
      <c r="F160" s="251"/>
      <c r="G160" s="251"/>
      <c r="H160" s="251"/>
      <c r="I160" s="251"/>
      <c r="J160" s="252">
        <v>98.11</v>
      </c>
      <c r="K160" s="251"/>
      <c r="L160" s="252">
        <v>58.86</v>
      </c>
      <c r="M160" s="251"/>
      <c r="N160" s="253"/>
    </row>
    <row r="161" spans="1:14" x14ac:dyDescent="0.2">
      <c r="A161" s="246"/>
      <c r="B161" s="247"/>
      <c r="C161" s="415" t="s">
        <v>334</v>
      </c>
      <c r="D161" s="415"/>
      <c r="E161" s="415"/>
      <c r="F161" s="248"/>
      <c r="G161" s="248"/>
      <c r="H161" s="248"/>
      <c r="I161" s="248"/>
      <c r="J161" s="249"/>
      <c r="K161" s="248"/>
      <c r="L161" s="249">
        <v>57.71</v>
      </c>
      <c r="M161" s="248"/>
      <c r="N161" s="250">
        <v>2024</v>
      </c>
    </row>
    <row r="162" spans="1:14" ht="45" x14ac:dyDescent="0.2">
      <c r="A162" s="246"/>
      <c r="B162" s="247" t="s">
        <v>394</v>
      </c>
      <c r="C162" s="415" t="s">
        <v>395</v>
      </c>
      <c r="D162" s="415"/>
      <c r="E162" s="415"/>
      <c r="F162" s="248" t="s">
        <v>335</v>
      </c>
      <c r="G162" s="248" t="s">
        <v>396</v>
      </c>
      <c r="H162" s="248"/>
      <c r="I162" s="248" t="s">
        <v>396</v>
      </c>
      <c r="J162" s="249"/>
      <c r="K162" s="248"/>
      <c r="L162" s="249">
        <v>55.98</v>
      </c>
      <c r="M162" s="248"/>
      <c r="N162" s="250">
        <v>1963</v>
      </c>
    </row>
    <row r="163" spans="1:14" ht="45" x14ac:dyDescent="0.2">
      <c r="A163" s="246"/>
      <c r="B163" s="247" t="s">
        <v>397</v>
      </c>
      <c r="C163" s="415" t="s">
        <v>398</v>
      </c>
      <c r="D163" s="415"/>
      <c r="E163" s="415"/>
      <c r="F163" s="248" t="s">
        <v>335</v>
      </c>
      <c r="G163" s="248" t="s">
        <v>399</v>
      </c>
      <c r="H163" s="248"/>
      <c r="I163" s="248" t="s">
        <v>399</v>
      </c>
      <c r="J163" s="249"/>
      <c r="K163" s="248"/>
      <c r="L163" s="249">
        <v>29.43</v>
      </c>
      <c r="M163" s="248"/>
      <c r="N163" s="250">
        <v>1032</v>
      </c>
    </row>
    <row r="164" spans="1:14" x14ac:dyDescent="0.2">
      <c r="A164" s="254"/>
      <c r="B164" s="255"/>
      <c r="C164" s="407" t="s">
        <v>336</v>
      </c>
      <c r="D164" s="407"/>
      <c r="E164" s="407"/>
      <c r="F164" s="243"/>
      <c r="G164" s="243"/>
      <c r="H164" s="243"/>
      <c r="I164" s="243"/>
      <c r="J164" s="244"/>
      <c r="K164" s="243"/>
      <c r="L164" s="244">
        <v>144.27000000000001</v>
      </c>
      <c r="M164" s="251"/>
      <c r="N164" s="245">
        <v>5029</v>
      </c>
    </row>
    <row r="165" spans="1:14" x14ac:dyDescent="0.2">
      <c r="A165" s="256"/>
      <c r="B165" s="255"/>
      <c r="C165" s="255"/>
      <c r="D165" s="255"/>
      <c r="E165" s="255"/>
      <c r="F165" s="256"/>
      <c r="G165" s="256"/>
      <c r="H165" s="256"/>
      <c r="I165" s="256"/>
      <c r="J165" s="257"/>
      <c r="K165" s="256"/>
      <c r="L165" s="257"/>
      <c r="M165" s="248"/>
      <c r="N165" s="257"/>
    </row>
    <row r="166" spans="1:14" x14ac:dyDescent="0.2">
      <c r="A166" s="258"/>
      <c r="B166" s="259"/>
      <c r="C166" s="407" t="s">
        <v>493</v>
      </c>
      <c r="D166" s="407"/>
      <c r="E166" s="407"/>
      <c r="F166" s="407"/>
      <c r="G166" s="407"/>
      <c r="H166" s="407"/>
      <c r="I166" s="407"/>
      <c r="J166" s="407"/>
      <c r="K166" s="407"/>
      <c r="L166" s="260"/>
      <c r="M166" s="261"/>
      <c r="N166" s="262"/>
    </row>
    <row r="167" spans="1:14" x14ac:dyDescent="0.2">
      <c r="A167" s="263"/>
      <c r="B167" s="247"/>
      <c r="C167" s="415" t="s">
        <v>349</v>
      </c>
      <c r="D167" s="415"/>
      <c r="E167" s="415"/>
      <c r="F167" s="415"/>
      <c r="G167" s="415"/>
      <c r="H167" s="415"/>
      <c r="I167" s="415"/>
      <c r="J167" s="415"/>
      <c r="K167" s="415"/>
      <c r="L167" s="264">
        <v>619.62</v>
      </c>
      <c r="M167" s="265"/>
      <c r="N167" s="266"/>
    </row>
    <row r="168" spans="1:14" x14ac:dyDescent="0.2">
      <c r="A168" s="263"/>
      <c r="B168" s="247"/>
      <c r="C168" s="415" t="s">
        <v>350</v>
      </c>
      <c r="D168" s="415"/>
      <c r="E168" s="415"/>
      <c r="F168" s="415"/>
      <c r="G168" s="415"/>
      <c r="H168" s="415"/>
      <c r="I168" s="415"/>
      <c r="J168" s="415"/>
      <c r="K168" s="415"/>
      <c r="L168" s="264"/>
      <c r="M168" s="265"/>
      <c r="N168" s="266"/>
    </row>
    <row r="169" spans="1:14" x14ac:dyDescent="0.2">
      <c r="A169" s="263"/>
      <c r="B169" s="247"/>
      <c r="C169" s="415" t="s">
        <v>351</v>
      </c>
      <c r="D169" s="415"/>
      <c r="E169" s="415"/>
      <c r="F169" s="415"/>
      <c r="G169" s="415"/>
      <c r="H169" s="415"/>
      <c r="I169" s="415"/>
      <c r="J169" s="415"/>
      <c r="K169" s="415"/>
      <c r="L169" s="264">
        <v>341.17</v>
      </c>
      <c r="M169" s="265"/>
      <c r="N169" s="266"/>
    </row>
    <row r="170" spans="1:14" x14ac:dyDescent="0.2">
      <c r="A170" s="263"/>
      <c r="B170" s="247"/>
      <c r="C170" s="415" t="s">
        <v>352</v>
      </c>
      <c r="D170" s="415"/>
      <c r="E170" s="415"/>
      <c r="F170" s="415"/>
      <c r="G170" s="415"/>
      <c r="H170" s="415"/>
      <c r="I170" s="415"/>
      <c r="J170" s="415"/>
      <c r="K170" s="415"/>
      <c r="L170" s="264">
        <v>37.909999999999997</v>
      </c>
      <c r="M170" s="265"/>
      <c r="N170" s="266"/>
    </row>
    <row r="171" spans="1:14" x14ac:dyDescent="0.2">
      <c r="A171" s="263"/>
      <c r="B171" s="247"/>
      <c r="C171" s="415" t="s">
        <v>353</v>
      </c>
      <c r="D171" s="415"/>
      <c r="E171" s="415"/>
      <c r="F171" s="415"/>
      <c r="G171" s="415"/>
      <c r="H171" s="415"/>
      <c r="I171" s="415"/>
      <c r="J171" s="415"/>
      <c r="K171" s="415"/>
      <c r="L171" s="264">
        <v>7.25</v>
      </c>
      <c r="M171" s="265"/>
      <c r="N171" s="266"/>
    </row>
    <row r="172" spans="1:14" x14ac:dyDescent="0.2">
      <c r="A172" s="263"/>
      <c r="B172" s="247"/>
      <c r="C172" s="415" t="s">
        <v>354</v>
      </c>
      <c r="D172" s="415"/>
      <c r="E172" s="415"/>
      <c r="F172" s="415"/>
      <c r="G172" s="415"/>
      <c r="H172" s="415"/>
      <c r="I172" s="415"/>
      <c r="J172" s="415"/>
      <c r="K172" s="415"/>
      <c r="L172" s="264">
        <v>240.54</v>
      </c>
      <c r="M172" s="265"/>
      <c r="N172" s="266"/>
    </row>
    <row r="173" spans="1:14" x14ac:dyDescent="0.2">
      <c r="A173" s="263"/>
      <c r="B173" s="247"/>
      <c r="C173" s="415" t="s">
        <v>355</v>
      </c>
      <c r="D173" s="415"/>
      <c r="E173" s="415"/>
      <c r="F173" s="415"/>
      <c r="G173" s="415"/>
      <c r="H173" s="415"/>
      <c r="I173" s="415"/>
      <c r="J173" s="415"/>
      <c r="K173" s="415"/>
      <c r="L173" s="264">
        <v>1135.29</v>
      </c>
      <c r="M173" s="265"/>
      <c r="N173" s="266"/>
    </row>
    <row r="174" spans="1:14" x14ac:dyDescent="0.2">
      <c r="A174" s="263"/>
      <c r="B174" s="247"/>
      <c r="C174" s="415" t="s">
        <v>350</v>
      </c>
      <c r="D174" s="415"/>
      <c r="E174" s="415"/>
      <c r="F174" s="415"/>
      <c r="G174" s="415"/>
      <c r="H174" s="415"/>
      <c r="I174" s="415"/>
      <c r="J174" s="415"/>
      <c r="K174" s="415"/>
      <c r="L174" s="264"/>
      <c r="M174" s="265"/>
      <c r="N174" s="266"/>
    </row>
    <row r="175" spans="1:14" x14ac:dyDescent="0.2">
      <c r="A175" s="263"/>
      <c r="B175" s="247"/>
      <c r="C175" s="415" t="s">
        <v>356</v>
      </c>
      <c r="D175" s="415"/>
      <c r="E175" s="415"/>
      <c r="F175" s="415"/>
      <c r="G175" s="415"/>
      <c r="H175" s="415"/>
      <c r="I175" s="415"/>
      <c r="J175" s="415"/>
      <c r="K175" s="415"/>
      <c r="L175" s="264">
        <v>341.17</v>
      </c>
      <c r="M175" s="265"/>
      <c r="N175" s="266"/>
    </row>
    <row r="176" spans="1:14" x14ac:dyDescent="0.2">
      <c r="A176" s="263"/>
      <c r="B176" s="247"/>
      <c r="C176" s="415" t="s">
        <v>357</v>
      </c>
      <c r="D176" s="415"/>
      <c r="E176" s="415"/>
      <c r="F176" s="415"/>
      <c r="G176" s="415"/>
      <c r="H176" s="415"/>
      <c r="I176" s="415"/>
      <c r="J176" s="415"/>
      <c r="K176" s="415"/>
      <c r="L176" s="264">
        <v>37.909999999999997</v>
      </c>
      <c r="M176" s="265"/>
      <c r="N176" s="266"/>
    </row>
    <row r="177" spans="1:14" x14ac:dyDescent="0.2">
      <c r="A177" s="263"/>
      <c r="B177" s="247"/>
      <c r="C177" s="415" t="s">
        <v>358</v>
      </c>
      <c r="D177" s="415"/>
      <c r="E177" s="415"/>
      <c r="F177" s="415"/>
      <c r="G177" s="415"/>
      <c r="H177" s="415"/>
      <c r="I177" s="415"/>
      <c r="J177" s="415"/>
      <c r="K177" s="415"/>
      <c r="L177" s="264">
        <v>7.25</v>
      </c>
      <c r="M177" s="265"/>
      <c r="N177" s="266"/>
    </row>
    <row r="178" spans="1:14" x14ac:dyDescent="0.2">
      <c r="A178" s="263"/>
      <c r="B178" s="247"/>
      <c r="C178" s="415" t="s">
        <v>359</v>
      </c>
      <c r="D178" s="415"/>
      <c r="E178" s="415"/>
      <c r="F178" s="415"/>
      <c r="G178" s="415"/>
      <c r="H178" s="415"/>
      <c r="I178" s="415"/>
      <c r="J178" s="415"/>
      <c r="K178" s="415"/>
      <c r="L178" s="264">
        <v>240.54</v>
      </c>
      <c r="M178" s="265"/>
      <c r="N178" s="266"/>
    </row>
    <row r="179" spans="1:14" x14ac:dyDescent="0.2">
      <c r="A179" s="263"/>
      <c r="B179" s="247"/>
      <c r="C179" s="415" t="s">
        <v>360</v>
      </c>
      <c r="D179" s="415"/>
      <c r="E179" s="415"/>
      <c r="F179" s="415"/>
      <c r="G179" s="415"/>
      <c r="H179" s="415"/>
      <c r="I179" s="415"/>
      <c r="J179" s="415"/>
      <c r="K179" s="415"/>
      <c r="L179" s="264">
        <v>334.26</v>
      </c>
      <c r="M179" s="265"/>
      <c r="N179" s="266"/>
    </row>
    <row r="180" spans="1:14" x14ac:dyDescent="0.2">
      <c r="A180" s="263"/>
      <c r="B180" s="247"/>
      <c r="C180" s="415" t="s">
        <v>361</v>
      </c>
      <c r="D180" s="415"/>
      <c r="E180" s="415"/>
      <c r="F180" s="415"/>
      <c r="G180" s="415"/>
      <c r="H180" s="415"/>
      <c r="I180" s="415"/>
      <c r="J180" s="415"/>
      <c r="K180" s="415"/>
      <c r="L180" s="264">
        <v>181.41</v>
      </c>
      <c r="M180" s="265"/>
      <c r="N180" s="266"/>
    </row>
    <row r="181" spans="1:14" x14ac:dyDescent="0.2">
      <c r="A181" s="263"/>
      <c r="B181" s="247"/>
      <c r="C181" s="415" t="s">
        <v>362</v>
      </c>
      <c r="D181" s="415"/>
      <c r="E181" s="415"/>
      <c r="F181" s="415"/>
      <c r="G181" s="415"/>
      <c r="H181" s="415"/>
      <c r="I181" s="415"/>
      <c r="J181" s="415"/>
      <c r="K181" s="415"/>
      <c r="L181" s="264">
        <v>348.42</v>
      </c>
      <c r="M181" s="265"/>
      <c r="N181" s="266"/>
    </row>
    <row r="182" spans="1:14" x14ac:dyDescent="0.2">
      <c r="A182" s="263"/>
      <c r="B182" s="247"/>
      <c r="C182" s="415" t="s">
        <v>363</v>
      </c>
      <c r="D182" s="415"/>
      <c r="E182" s="415"/>
      <c r="F182" s="415"/>
      <c r="G182" s="415"/>
      <c r="H182" s="415"/>
      <c r="I182" s="415"/>
      <c r="J182" s="415"/>
      <c r="K182" s="415"/>
      <c r="L182" s="264">
        <v>334.26</v>
      </c>
      <c r="M182" s="265"/>
      <c r="N182" s="266"/>
    </row>
    <row r="183" spans="1:14" x14ac:dyDescent="0.2">
      <c r="A183" s="263"/>
      <c r="B183" s="247"/>
      <c r="C183" s="415" t="s">
        <v>364</v>
      </c>
      <c r="D183" s="415"/>
      <c r="E183" s="415"/>
      <c r="F183" s="415"/>
      <c r="G183" s="415"/>
      <c r="H183" s="415"/>
      <c r="I183" s="415"/>
      <c r="J183" s="415"/>
      <c r="K183" s="415"/>
      <c r="L183" s="264">
        <v>181.41</v>
      </c>
      <c r="M183" s="265"/>
      <c r="N183" s="266"/>
    </row>
    <row r="184" spans="1:14" x14ac:dyDescent="0.2">
      <c r="A184" s="263"/>
      <c r="B184" s="257"/>
      <c r="C184" s="421" t="s">
        <v>494</v>
      </c>
      <c r="D184" s="421"/>
      <c r="E184" s="421"/>
      <c r="F184" s="421"/>
      <c r="G184" s="421"/>
      <c r="H184" s="421"/>
      <c r="I184" s="421"/>
      <c r="J184" s="421"/>
      <c r="K184" s="421"/>
      <c r="L184" s="267">
        <v>1135.29</v>
      </c>
      <c r="M184" s="268"/>
      <c r="N184" s="269"/>
    </row>
    <row r="185" spans="1:14" x14ac:dyDescent="0.2">
      <c r="A185" s="404" t="s">
        <v>495</v>
      </c>
      <c r="B185" s="405"/>
      <c r="C185" s="405"/>
      <c r="D185" s="405"/>
      <c r="E185" s="405"/>
      <c r="F185" s="405"/>
      <c r="G185" s="405"/>
      <c r="H185" s="405"/>
      <c r="I185" s="405"/>
      <c r="J185" s="405"/>
      <c r="K185" s="405"/>
      <c r="L185" s="405"/>
      <c r="M185" s="405"/>
      <c r="N185" s="406"/>
    </row>
    <row r="186" spans="1:14" ht="22.5" x14ac:dyDescent="0.2">
      <c r="A186" s="241" t="s">
        <v>496</v>
      </c>
      <c r="B186" s="242" t="s">
        <v>616</v>
      </c>
      <c r="C186" s="407" t="s">
        <v>497</v>
      </c>
      <c r="D186" s="407"/>
      <c r="E186" s="407"/>
      <c r="F186" s="243" t="s">
        <v>343</v>
      </c>
      <c r="G186" s="243"/>
      <c r="H186" s="243"/>
      <c r="I186" s="243" t="s">
        <v>324</v>
      </c>
      <c r="J186" s="244"/>
      <c r="K186" s="243"/>
      <c r="L186" s="244"/>
      <c r="M186" s="243"/>
      <c r="N186" s="245"/>
    </row>
    <row r="187" spans="1:14" x14ac:dyDescent="0.2">
      <c r="A187" s="246"/>
      <c r="B187" s="247" t="s">
        <v>320</v>
      </c>
      <c r="C187" s="415" t="s">
        <v>25</v>
      </c>
      <c r="D187" s="415"/>
      <c r="E187" s="415"/>
      <c r="F187" s="248"/>
      <c r="G187" s="248"/>
      <c r="H187" s="248"/>
      <c r="I187" s="248"/>
      <c r="J187" s="249">
        <v>54.55</v>
      </c>
      <c r="K187" s="248"/>
      <c r="L187" s="249">
        <v>163.65</v>
      </c>
      <c r="M187" s="248" t="s">
        <v>389</v>
      </c>
      <c r="N187" s="250">
        <v>5739</v>
      </c>
    </row>
    <row r="188" spans="1:14" x14ac:dyDescent="0.2">
      <c r="A188" s="246"/>
      <c r="B188" s="247"/>
      <c r="C188" s="415" t="s">
        <v>328</v>
      </c>
      <c r="D188" s="415"/>
      <c r="E188" s="415"/>
      <c r="F188" s="248" t="s">
        <v>329</v>
      </c>
      <c r="G188" s="248" t="s">
        <v>498</v>
      </c>
      <c r="H188" s="248"/>
      <c r="I188" s="248" t="s">
        <v>499</v>
      </c>
      <c r="J188" s="249"/>
      <c r="K188" s="248"/>
      <c r="L188" s="249"/>
      <c r="M188" s="248"/>
      <c r="N188" s="250"/>
    </row>
    <row r="189" spans="1:14" x14ac:dyDescent="0.2">
      <c r="A189" s="246"/>
      <c r="B189" s="247"/>
      <c r="C189" s="420" t="s">
        <v>333</v>
      </c>
      <c r="D189" s="420"/>
      <c r="E189" s="420"/>
      <c r="F189" s="251"/>
      <c r="G189" s="251"/>
      <c r="H189" s="251"/>
      <c r="I189" s="251"/>
      <c r="J189" s="252">
        <v>54.55</v>
      </c>
      <c r="K189" s="251"/>
      <c r="L189" s="252">
        <v>163.65</v>
      </c>
      <c r="M189" s="251"/>
      <c r="N189" s="253"/>
    </row>
    <row r="190" spans="1:14" x14ac:dyDescent="0.2">
      <c r="A190" s="246"/>
      <c r="B190" s="247"/>
      <c r="C190" s="415" t="s">
        <v>334</v>
      </c>
      <c r="D190" s="415"/>
      <c r="E190" s="415"/>
      <c r="F190" s="248"/>
      <c r="G190" s="248"/>
      <c r="H190" s="248"/>
      <c r="I190" s="248"/>
      <c r="J190" s="249"/>
      <c r="K190" s="248"/>
      <c r="L190" s="249">
        <v>163.65</v>
      </c>
      <c r="M190" s="248"/>
      <c r="N190" s="250">
        <v>5739</v>
      </c>
    </row>
    <row r="191" spans="1:14" ht="45" x14ac:dyDescent="0.2">
      <c r="A191" s="246"/>
      <c r="B191" s="247" t="s">
        <v>500</v>
      </c>
      <c r="C191" s="415" t="s">
        <v>501</v>
      </c>
      <c r="D191" s="415"/>
      <c r="E191" s="415"/>
      <c r="F191" s="248" t="s">
        <v>335</v>
      </c>
      <c r="G191" s="248" t="s">
        <v>502</v>
      </c>
      <c r="H191" s="248"/>
      <c r="I191" s="248" t="s">
        <v>502</v>
      </c>
      <c r="J191" s="249"/>
      <c r="K191" s="248"/>
      <c r="L191" s="249">
        <v>121.1</v>
      </c>
      <c r="M191" s="248"/>
      <c r="N191" s="250">
        <v>4247</v>
      </c>
    </row>
    <row r="192" spans="1:14" ht="45" x14ac:dyDescent="0.2">
      <c r="A192" s="246"/>
      <c r="B192" s="247" t="s">
        <v>503</v>
      </c>
      <c r="C192" s="415" t="s">
        <v>504</v>
      </c>
      <c r="D192" s="415"/>
      <c r="E192" s="415"/>
      <c r="F192" s="248" t="s">
        <v>335</v>
      </c>
      <c r="G192" s="248" t="s">
        <v>505</v>
      </c>
      <c r="H192" s="248"/>
      <c r="I192" s="248" t="s">
        <v>505</v>
      </c>
      <c r="J192" s="249"/>
      <c r="K192" s="248"/>
      <c r="L192" s="249">
        <v>58.91</v>
      </c>
      <c r="M192" s="248"/>
      <c r="N192" s="250">
        <v>2066</v>
      </c>
    </row>
    <row r="193" spans="1:14" x14ac:dyDescent="0.2">
      <c r="A193" s="254"/>
      <c r="B193" s="255"/>
      <c r="C193" s="407" t="s">
        <v>336</v>
      </c>
      <c r="D193" s="407"/>
      <c r="E193" s="407"/>
      <c r="F193" s="243"/>
      <c r="G193" s="243"/>
      <c r="H193" s="243"/>
      <c r="I193" s="243"/>
      <c r="J193" s="244"/>
      <c r="K193" s="243"/>
      <c r="L193" s="244">
        <v>343.66</v>
      </c>
      <c r="M193" s="251"/>
      <c r="N193" s="245">
        <v>12052</v>
      </c>
    </row>
    <row r="194" spans="1:14" ht="22.5" x14ac:dyDescent="0.2">
      <c r="A194" s="241" t="s">
        <v>506</v>
      </c>
      <c r="B194" s="242" t="s">
        <v>617</v>
      </c>
      <c r="C194" s="407" t="s">
        <v>507</v>
      </c>
      <c r="D194" s="407"/>
      <c r="E194" s="407"/>
      <c r="F194" s="243" t="s">
        <v>508</v>
      </c>
      <c r="G194" s="243"/>
      <c r="H194" s="243"/>
      <c r="I194" s="243" t="s">
        <v>320</v>
      </c>
      <c r="J194" s="244"/>
      <c r="K194" s="243"/>
      <c r="L194" s="244"/>
      <c r="M194" s="243"/>
      <c r="N194" s="245"/>
    </row>
    <row r="195" spans="1:14" x14ac:dyDescent="0.2">
      <c r="A195" s="246"/>
      <c r="B195" s="247" t="s">
        <v>320</v>
      </c>
      <c r="C195" s="415" t="s">
        <v>25</v>
      </c>
      <c r="D195" s="415"/>
      <c r="E195" s="415"/>
      <c r="F195" s="248"/>
      <c r="G195" s="248"/>
      <c r="H195" s="248"/>
      <c r="I195" s="248"/>
      <c r="J195" s="249">
        <v>8.25</v>
      </c>
      <c r="K195" s="248"/>
      <c r="L195" s="249">
        <v>8.25</v>
      </c>
      <c r="M195" s="248" t="s">
        <v>389</v>
      </c>
      <c r="N195" s="250">
        <v>289</v>
      </c>
    </row>
    <row r="196" spans="1:14" x14ac:dyDescent="0.2">
      <c r="A196" s="246"/>
      <c r="B196" s="247"/>
      <c r="C196" s="415" t="s">
        <v>328</v>
      </c>
      <c r="D196" s="415"/>
      <c r="E196" s="415"/>
      <c r="F196" s="248" t="s">
        <v>329</v>
      </c>
      <c r="G196" s="248" t="s">
        <v>509</v>
      </c>
      <c r="H196" s="248"/>
      <c r="I196" s="248" t="s">
        <v>509</v>
      </c>
      <c r="J196" s="249"/>
      <c r="K196" s="248"/>
      <c r="L196" s="249"/>
      <c r="M196" s="248"/>
      <c r="N196" s="250"/>
    </row>
    <row r="197" spans="1:14" x14ac:dyDescent="0.2">
      <c r="A197" s="246"/>
      <c r="B197" s="247"/>
      <c r="C197" s="420" t="s">
        <v>333</v>
      </c>
      <c r="D197" s="420"/>
      <c r="E197" s="420"/>
      <c r="F197" s="251"/>
      <c r="G197" s="251"/>
      <c r="H197" s="251"/>
      <c r="I197" s="251"/>
      <c r="J197" s="252">
        <v>8.25</v>
      </c>
      <c r="K197" s="251"/>
      <c r="L197" s="252">
        <v>8.25</v>
      </c>
      <c r="M197" s="251"/>
      <c r="N197" s="253"/>
    </row>
    <row r="198" spans="1:14" x14ac:dyDescent="0.2">
      <c r="A198" s="246"/>
      <c r="B198" s="247"/>
      <c r="C198" s="415" t="s">
        <v>334</v>
      </c>
      <c r="D198" s="415"/>
      <c r="E198" s="415"/>
      <c r="F198" s="248"/>
      <c r="G198" s="248"/>
      <c r="H198" s="248"/>
      <c r="I198" s="248"/>
      <c r="J198" s="249"/>
      <c r="K198" s="248"/>
      <c r="L198" s="249">
        <v>8.25</v>
      </c>
      <c r="M198" s="248"/>
      <c r="N198" s="250">
        <v>289</v>
      </c>
    </row>
    <row r="199" spans="1:14" ht="45" x14ac:dyDescent="0.2">
      <c r="A199" s="246"/>
      <c r="B199" s="247" t="s">
        <v>500</v>
      </c>
      <c r="C199" s="415" t="s">
        <v>501</v>
      </c>
      <c r="D199" s="415"/>
      <c r="E199" s="415"/>
      <c r="F199" s="248" t="s">
        <v>335</v>
      </c>
      <c r="G199" s="248" t="s">
        <v>502</v>
      </c>
      <c r="H199" s="248"/>
      <c r="I199" s="248" t="s">
        <v>502</v>
      </c>
      <c r="J199" s="249"/>
      <c r="K199" s="248"/>
      <c r="L199" s="249">
        <v>6.11</v>
      </c>
      <c r="M199" s="248"/>
      <c r="N199" s="250">
        <v>214</v>
      </c>
    </row>
    <row r="200" spans="1:14" ht="45" x14ac:dyDescent="0.2">
      <c r="A200" s="246"/>
      <c r="B200" s="247" t="s">
        <v>503</v>
      </c>
      <c r="C200" s="415" t="s">
        <v>504</v>
      </c>
      <c r="D200" s="415"/>
      <c r="E200" s="415"/>
      <c r="F200" s="248" t="s">
        <v>335</v>
      </c>
      <c r="G200" s="248" t="s">
        <v>505</v>
      </c>
      <c r="H200" s="248"/>
      <c r="I200" s="248" t="s">
        <v>505</v>
      </c>
      <c r="J200" s="249"/>
      <c r="K200" s="248"/>
      <c r="L200" s="249">
        <v>2.97</v>
      </c>
      <c r="M200" s="248"/>
      <c r="N200" s="250">
        <v>104</v>
      </c>
    </row>
    <row r="201" spans="1:14" x14ac:dyDescent="0.2">
      <c r="A201" s="254"/>
      <c r="B201" s="255"/>
      <c r="C201" s="407" t="s">
        <v>336</v>
      </c>
      <c r="D201" s="407"/>
      <c r="E201" s="407"/>
      <c r="F201" s="243"/>
      <c r="G201" s="243"/>
      <c r="H201" s="243"/>
      <c r="I201" s="243"/>
      <c r="J201" s="244"/>
      <c r="K201" s="243"/>
      <c r="L201" s="244">
        <v>17.329999999999998</v>
      </c>
      <c r="M201" s="251"/>
      <c r="N201" s="245">
        <v>607</v>
      </c>
    </row>
    <row r="202" spans="1:14" ht="22.5" x14ac:dyDescent="0.2">
      <c r="A202" s="241" t="s">
        <v>459</v>
      </c>
      <c r="B202" s="242" t="s">
        <v>618</v>
      </c>
      <c r="C202" s="407" t="s">
        <v>510</v>
      </c>
      <c r="D202" s="407"/>
      <c r="E202" s="407"/>
      <c r="F202" s="243" t="s">
        <v>511</v>
      </c>
      <c r="G202" s="243"/>
      <c r="H202" s="243"/>
      <c r="I202" s="243" t="s">
        <v>416</v>
      </c>
      <c r="J202" s="244"/>
      <c r="K202" s="243"/>
      <c r="L202" s="244"/>
      <c r="M202" s="243"/>
      <c r="N202" s="245"/>
    </row>
    <row r="203" spans="1:14" x14ac:dyDescent="0.2">
      <c r="A203" s="246"/>
      <c r="B203" s="247" t="s">
        <v>320</v>
      </c>
      <c r="C203" s="415" t="s">
        <v>25</v>
      </c>
      <c r="D203" s="415"/>
      <c r="E203" s="415"/>
      <c r="F203" s="248"/>
      <c r="G203" s="248"/>
      <c r="H203" s="248"/>
      <c r="I203" s="248"/>
      <c r="J203" s="249">
        <v>20.75</v>
      </c>
      <c r="K203" s="248"/>
      <c r="L203" s="249">
        <v>124.5</v>
      </c>
      <c r="M203" s="248" t="s">
        <v>389</v>
      </c>
      <c r="N203" s="250">
        <v>4366</v>
      </c>
    </row>
    <row r="204" spans="1:14" x14ac:dyDescent="0.2">
      <c r="A204" s="246"/>
      <c r="B204" s="247"/>
      <c r="C204" s="415" t="s">
        <v>328</v>
      </c>
      <c r="D204" s="415"/>
      <c r="E204" s="415"/>
      <c r="F204" s="248" t="s">
        <v>329</v>
      </c>
      <c r="G204" s="248" t="s">
        <v>512</v>
      </c>
      <c r="H204" s="248"/>
      <c r="I204" s="248" t="s">
        <v>513</v>
      </c>
      <c r="J204" s="249"/>
      <c r="K204" s="248"/>
      <c r="L204" s="249"/>
      <c r="M204" s="248"/>
      <c r="N204" s="250"/>
    </row>
    <row r="205" spans="1:14" x14ac:dyDescent="0.2">
      <c r="A205" s="246"/>
      <c r="B205" s="247"/>
      <c r="C205" s="420" t="s">
        <v>333</v>
      </c>
      <c r="D205" s="420"/>
      <c r="E205" s="420"/>
      <c r="F205" s="251"/>
      <c r="G205" s="251"/>
      <c r="H205" s="251"/>
      <c r="I205" s="251"/>
      <c r="J205" s="252">
        <v>20.75</v>
      </c>
      <c r="K205" s="251"/>
      <c r="L205" s="252">
        <v>124.5</v>
      </c>
      <c r="M205" s="251"/>
      <c r="N205" s="253"/>
    </row>
    <row r="206" spans="1:14" x14ac:dyDescent="0.2">
      <c r="A206" s="246"/>
      <c r="B206" s="247"/>
      <c r="C206" s="415" t="s">
        <v>334</v>
      </c>
      <c r="D206" s="415"/>
      <c r="E206" s="415"/>
      <c r="F206" s="248"/>
      <c r="G206" s="248"/>
      <c r="H206" s="248"/>
      <c r="I206" s="248"/>
      <c r="J206" s="249"/>
      <c r="K206" s="248"/>
      <c r="L206" s="249">
        <v>124.5</v>
      </c>
      <c r="M206" s="248"/>
      <c r="N206" s="250">
        <v>4366</v>
      </c>
    </row>
    <row r="207" spans="1:14" ht="45" x14ac:dyDescent="0.2">
      <c r="A207" s="246"/>
      <c r="B207" s="247" t="s">
        <v>500</v>
      </c>
      <c r="C207" s="415" t="s">
        <v>501</v>
      </c>
      <c r="D207" s="415"/>
      <c r="E207" s="415"/>
      <c r="F207" s="248" t="s">
        <v>335</v>
      </c>
      <c r="G207" s="248" t="s">
        <v>502</v>
      </c>
      <c r="H207" s="248"/>
      <c r="I207" s="248" t="s">
        <v>502</v>
      </c>
      <c r="J207" s="249"/>
      <c r="K207" s="248"/>
      <c r="L207" s="249">
        <v>92.13</v>
      </c>
      <c r="M207" s="248"/>
      <c r="N207" s="250">
        <v>3231</v>
      </c>
    </row>
    <row r="208" spans="1:14" ht="45" x14ac:dyDescent="0.2">
      <c r="A208" s="246"/>
      <c r="B208" s="247" t="s">
        <v>503</v>
      </c>
      <c r="C208" s="415" t="s">
        <v>504</v>
      </c>
      <c r="D208" s="415"/>
      <c r="E208" s="415"/>
      <c r="F208" s="248" t="s">
        <v>335</v>
      </c>
      <c r="G208" s="248" t="s">
        <v>505</v>
      </c>
      <c r="H208" s="248"/>
      <c r="I208" s="248" t="s">
        <v>505</v>
      </c>
      <c r="J208" s="249"/>
      <c r="K208" s="248"/>
      <c r="L208" s="249">
        <v>44.82</v>
      </c>
      <c r="M208" s="248"/>
      <c r="N208" s="250">
        <v>1572</v>
      </c>
    </row>
    <row r="209" spans="1:14" x14ac:dyDescent="0.2">
      <c r="A209" s="254"/>
      <c r="B209" s="255"/>
      <c r="C209" s="407" t="s">
        <v>336</v>
      </c>
      <c r="D209" s="407"/>
      <c r="E209" s="407"/>
      <c r="F209" s="243"/>
      <c r="G209" s="243"/>
      <c r="H209" s="243"/>
      <c r="I209" s="243"/>
      <c r="J209" s="244"/>
      <c r="K209" s="243"/>
      <c r="L209" s="244">
        <v>261.45</v>
      </c>
      <c r="M209" s="251"/>
      <c r="N209" s="245">
        <v>9169</v>
      </c>
    </row>
    <row r="210" spans="1:14" ht="22.5" x14ac:dyDescent="0.2">
      <c r="A210" s="241" t="s">
        <v>514</v>
      </c>
      <c r="B210" s="242" t="s">
        <v>619</v>
      </c>
      <c r="C210" s="407" t="s">
        <v>515</v>
      </c>
      <c r="D210" s="407"/>
      <c r="E210" s="407"/>
      <c r="F210" s="243" t="s">
        <v>516</v>
      </c>
      <c r="G210" s="243"/>
      <c r="H210" s="243"/>
      <c r="I210" s="243" t="s">
        <v>517</v>
      </c>
      <c r="J210" s="244"/>
      <c r="K210" s="243"/>
      <c r="L210" s="244"/>
      <c r="M210" s="243"/>
      <c r="N210" s="245"/>
    </row>
    <row r="211" spans="1:14" x14ac:dyDescent="0.2">
      <c r="A211" s="246"/>
      <c r="B211" s="247" t="s">
        <v>320</v>
      </c>
      <c r="C211" s="415" t="s">
        <v>25</v>
      </c>
      <c r="D211" s="415"/>
      <c r="E211" s="415"/>
      <c r="F211" s="248"/>
      <c r="G211" s="248"/>
      <c r="H211" s="248"/>
      <c r="I211" s="248"/>
      <c r="J211" s="249">
        <v>165.95</v>
      </c>
      <c r="K211" s="248"/>
      <c r="L211" s="249">
        <v>19.91</v>
      </c>
      <c r="M211" s="248" t="s">
        <v>389</v>
      </c>
      <c r="N211" s="250">
        <v>698</v>
      </c>
    </row>
    <row r="212" spans="1:14" x14ac:dyDescent="0.2">
      <c r="A212" s="246"/>
      <c r="B212" s="247"/>
      <c r="C212" s="415" t="s">
        <v>328</v>
      </c>
      <c r="D212" s="415"/>
      <c r="E212" s="415"/>
      <c r="F212" s="248" t="s">
        <v>329</v>
      </c>
      <c r="G212" s="248" t="s">
        <v>518</v>
      </c>
      <c r="H212" s="248"/>
      <c r="I212" s="248" t="s">
        <v>519</v>
      </c>
      <c r="J212" s="249"/>
      <c r="K212" s="248"/>
      <c r="L212" s="249"/>
      <c r="M212" s="248"/>
      <c r="N212" s="250"/>
    </row>
    <row r="213" spans="1:14" x14ac:dyDescent="0.2">
      <c r="A213" s="246"/>
      <c r="B213" s="247"/>
      <c r="C213" s="420" t="s">
        <v>333</v>
      </c>
      <c r="D213" s="420"/>
      <c r="E213" s="420"/>
      <c r="F213" s="251"/>
      <c r="G213" s="251"/>
      <c r="H213" s="251"/>
      <c r="I213" s="251"/>
      <c r="J213" s="252">
        <v>165.95</v>
      </c>
      <c r="K213" s="251"/>
      <c r="L213" s="252">
        <v>19.91</v>
      </c>
      <c r="M213" s="251"/>
      <c r="N213" s="253"/>
    </row>
    <row r="214" spans="1:14" x14ac:dyDescent="0.2">
      <c r="A214" s="246"/>
      <c r="B214" s="247"/>
      <c r="C214" s="415" t="s">
        <v>334</v>
      </c>
      <c r="D214" s="415"/>
      <c r="E214" s="415"/>
      <c r="F214" s="248"/>
      <c r="G214" s="248"/>
      <c r="H214" s="248"/>
      <c r="I214" s="248"/>
      <c r="J214" s="249"/>
      <c r="K214" s="248"/>
      <c r="L214" s="249">
        <v>19.91</v>
      </c>
      <c r="M214" s="248"/>
      <c r="N214" s="250">
        <v>698</v>
      </c>
    </row>
    <row r="215" spans="1:14" ht="45" x14ac:dyDescent="0.2">
      <c r="A215" s="246"/>
      <c r="B215" s="247" t="s">
        <v>500</v>
      </c>
      <c r="C215" s="415" t="s">
        <v>501</v>
      </c>
      <c r="D215" s="415"/>
      <c r="E215" s="415"/>
      <c r="F215" s="248" t="s">
        <v>335</v>
      </c>
      <c r="G215" s="248" t="s">
        <v>502</v>
      </c>
      <c r="H215" s="248"/>
      <c r="I215" s="248" t="s">
        <v>502</v>
      </c>
      <c r="J215" s="249"/>
      <c r="K215" s="248"/>
      <c r="L215" s="249">
        <v>14.73</v>
      </c>
      <c r="M215" s="248"/>
      <c r="N215" s="250">
        <v>517</v>
      </c>
    </row>
    <row r="216" spans="1:14" ht="45" x14ac:dyDescent="0.2">
      <c r="A216" s="246"/>
      <c r="B216" s="247" t="s">
        <v>503</v>
      </c>
      <c r="C216" s="415" t="s">
        <v>504</v>
      </c>
      <c r="D216" s="415"/>
      <c r="E216" s="415"/>
      <c r="F216" s="248" t="s">
        <v>335</v>
      </c>
      <c r="G216" s="248" t="s">
        <v>505</v>
      </c>
      <c r="H216" s="248"/>
      <c r="I216" s="248" t="s">
        <v>505</v>
      </c>
      <c r="J216" s="249"/>
      <c r="K216" s="248"/>
      <c r="L216" s="249">
        <v>7.17</v>
      </c>
      <c r="M216" s="248"/>
      <c r="N216" s="250">
        <v>251</v>
      </c>
    </row>
    <row r="217" spans="1:14" x14ac:dyDescent="0.2">
      <c r="A217" s="254"/>
      <c r="B217" s="255"/>
      <c r="C217" s="407" t="s">
        <v>336</v>
      </c>
      <c r="D217" s="407"/>
      <c r="E217" s="407"/>
      <c r="F217" s="243"/>
      <c r="G217" s="243"/>
      <c r="H217" s="243"/>
      <c r="I217" s="243"/>
      <c r="J217" s="244"/>
      <c r="K217" s="243"/>
      <c r="L217" s="244">
        <v>41.81</v>
      </c>
      <c r="M217" s="251"/>
      <c r="N217" s="245">
        <v>1466</v>
      </c>
    </row>
    <row r="218" spans="1:14" x14ac:dyDescent="0.2">
      <c r="A218" s="256"/>
      <c r="B218" s="255"/>
      <c r="C218" s="255"/>
      <c r="D218" s="255"/>
      <c r="E218" s="255"/>
      <c r="F218" s="256"/>
      <c r="G218" s="256"/>
      <c r="H218" s="256"/>
      <c r="I218" s="256"/>
      <c r="J218" s="257"/>
      <c r="K218" s="256"/>
      <c r="L218" s="257"/>
      <c r="M218" s="248"/>
      <c r="N218" s="257"/>
    </row>
    <row r="219" spans="1:14" x14ac:dyDescent="0.2">
      <c r="A219" s="258"/>
      <c r="B219" s="259"/>
      <c r="C219" s="407" t="s">
        <v>520</v>
      </c>
      <c r="D219" s="407"/>
      <c r="E219" s="407"/>
      <c r="F219" s="407"/>
      <c r="G219" s="407"/>
      <c r="H219" s="407"/>
      <c r="I219" s="407"/>
      <c r="J219" s="407"/>
      <c r="K219" s="407"/>
      <c r="L219" s="260"/>
      <c r="M219" s="261"/>
      <c r="N219" s="262"/>
    </row>
    <row r="220" spans="1:14" x14ac:dyDescent="0.2">
      <c r="A220" s="263"/>
      <c r="B220" s="247"/>
      <c r="C220" s="415" t="s">
        <v>349</v>
      </c>
      <c r="D220" s="415"/>
      <c r="E220" s="415"/>
      <c r="F220" s="415"/>
      <c r="G220" s="415"/>
      <c r="H220" s="415"/>
      <c r="I220" s="415"/>
      <c r="J220" s="415"/>
      <c r="K220" s="415"/>
      <c r="L220" s="264">
        <v>316.31</v>
      </c>
      <c r="M220" s="265"/>
      <c r="N220" s="266"/>
    </row>
    <row r="221" spans="1:14" x14ac:dyDescent="0.2">
      <c r="A221" s="263"/>
      <c r="B221" s="247"/>
      <c r="C221" s="415" t="s">
        <v>350</v>
      </c>
      <c r="D221" s="415"/>
      <c r="E221" s="415"/>
      <c r="F221" s="415"/>
      <c r="G221" s="415"/>
      <c r="H221" s="415"/>
      <c r="I221" s="415"/>
      <c r="J221" s="415"/>
      <c r="K221" s="415"/>
      <c r="L221" s="264"/>
      <c r="M221" s="265"/>
      <c r="N221" s="266"/>
    </row>
    <row r="222" spans="1:14" x14ac:dyDescent="0.2">
      <c r="A222" s="263"/>
      <c r="B222" s="247"/>
      <c r="C222" s="415" t="s">
        <v>351</v>
      </c>
      <c r="D222" s="415"/>
      <c r="E222" s="415"/>
      <c r="F222" s="415"/>
      <c r="G222" s="415"/>
      <c r="H222" s="415"/>
      <c r="I222" s="415"/>
      <c r="J222" s="415"/>
      <c r="K222" s="415"/>
      <c r="L222" s="264">
        <v>316.31</v>
      </c>
      <c r="M222" s="265"/>
      <c r="N222" s="266"/>
    </row>
    <row r="223" spans="1:14" x14ac:dyDescent="0.2">
      <c r="A223" s="263"/>
      <c r="B223" s="247"/>
      <c r="C223" s="415" t="s">
        <v>521</v>
      </c>
      <c r="D223" s="415"/>
      <c r="E223" s="415"/>
      <c r="F223" s="415"/>
      <c r="G223" s="415"/>
      <c r="H223" s="415"/>
      <c r="I223" s="415"/>
      <c r="J223" s="415"/>
      <c r="K223" s="415"/>
      <c r="L223" s="264">
        <v>664.25</v>
      </c>
      <c r="M223" s="265"/>
      <c r="N223" s="266"/>
    </row>
    <row r="224" spans="1:14" x14ac:dyDescent="0.2">
      <c r="A224" s="263"/>
      <c r="B224" s="247"/>
      <c r="C224" s="415" t="s">
        <v>522</v>
      </c>
      <c r="D224" s="415"/>
      <c r="E224" s="415"/>
      <c r="F224" s="415"/>
      <c r="G224" s="415"/>
      <c r="H224" s="415"/>
      <c r="I224" s="415"/>
      <c r="J224" s="415"/>
      <c r="K224" s="415"/>
      <c r="L224" s="264">
        <v>664.25</v>
      </c>
      <c r="M224" s="265"/>
      <c r="N224" s="266"/>
    </row>
    <row r="225" spans="1:14" x14ac:dyDescent="0.2">
      <c r="A225" s="263"/>
      <c r="B225" s="247"/>
      <c r="C225" s="415" t="s">
        <v>523</v>
      </c>
      <c r="D225" s="415"/>
      <c r="E225" s="415"/>
      <c r="F225" s="415"/>
      <c r="G225" s="415"/>
      <c r="H225" s="415"/>
      <c r="I225" s="415"/>
      <c r="J225" s="415"/>
      <c r="K225" s="415"/>
      <c r="L225" s="264"/>
      <c r="M225" s="265"/>
      <c r="N225" s="266"/>
    </row>
    <row r="226" spans="1:14" x14ac:dyDescent="0.2">
      <c r="A226" s="263"/>
      <c r="B226" s="247"/>
      <c r="C226" s="415" t="s">
        <v>524</v>
      </c>
      <c r="D226" s="415"/>
      <c r="E226" s="415"/>
      <c r="F226" s="415"/>
      <c r="G226" s="415"/>
      <c r="H226" s="415"/>
      <c r="I226" s="415"/>
      <c r="J226" s="415"/>
      <c r="K226" s="415"/>
      <c r="L226" s="264">
        <v>316.31</v>
      </c>
      <c r="M226" s="265"/>
      <c r="N226" s="266"/>
    </row>
    <row r="227" spans="1:14" x14ac:dyDescent="0.2">
      <c r="A227" s="263"/>
      <c r="B227" s="247"/>
      <c r="C227" s="415" t="s">
        <v>525</v>
      </c>
      <c r="D227" s="415"/>
      <c r="E227" s="415"/>
      <c r="F227" s="415"/>
      <c r="G227" s="415"/>
      <c r="H227" s="415"/>
      <c r="I227" s="415"/>
      <c r="J227" s="415"/>
      <c r="K227" s="415"/>
      <c r="L227" s="264">
        <v>234.07</v>
      </c>
      <c r="M227" s="265"/>
      <c r="N227" s="266"/>
    </row>
    <row r="228" spans="1:14" x14ac:dyDescent="0.2">
      <c r="A228" s="263"/>
      <c r="B228" s="247"/>
      <c r="C228" s="415" t="s">
        <v>526</v>
      </c>
      <c r="D228" s="415"/>
      <c r="E228" s="415"/>
      <c r="F228" s="415"/>
      <c r="G228" s="415"/>
      <c r="H228" s="415"/>
      <c r="I228" s="415"/>
      <c r="J228" s="415"/>
      <c r="K228" s="415"/>
      <c r="L228" s="264">
        <v>113.87</v>
      </c>
      <c r="M228" s="265"/>
      <c r="N228" s="266"/>
    </row>
    <row r="229" spans="1:14" x14ac:dyDescent="0.2">
      <c r="A229" s="263"/>
      <c r="B229" s="247"/>
      <c r="C229" s="415" t="s">
        <v>362</v>
      </c>
      <c r="D229" s="415"/>
      <c r="E229" s="415"/>
      <c r="F229" s="415"/>
      <c r="G229" s="415"/>
      <c r="H229" s="415"/>
      <c r="I229" s="415"/>
      <c r="J229" s="415"/>
      <c r="K229" s="415"/>
      <c r="L229" s="264">
        <v>316.31</v>
      </c>
      <c r="M229" s="265"/>
      <c r="N229" s="266"/>
    </row>
    <row r="230" spans="1:14" x14ac:dyDescent="0.2">
      <c r="A230" s="263"/>
      <c r="B230" s="247"/>
      <c r="C230" s="415" t="s">
        <v>363</v>
      </c>
      <c r="D230" s="415"/>
      <c r="E230" s="415"/>
      <c r="F230" s="415"/>
      <c r="G230" s="415"/>
      <c r="H230" s="415"/>
      <c r="I230" s="415"/>
      <c r="J230" s="415"/>
      <c r="K230" s="415"/>
      <c r="L230" s="264">
        <v>234.07</v>
      </c>
      <c r="M230" s="265"/>
      <c r="N230" s="266"/>
    </row>
    <row r="231" spans="1:14" x14ac:dyDescent="0.2">
      <c r="A231" s="263"/>
      <c r="B231" s="247"/>
      <c r="C231" s="415" t="s">
        <v>364</v>
      </c>
      <c r="D231" s="415"/>
      <c r="E231" s="415"/>
      <c r="F231" s="415"/>
      <c r="G231" s="415"/>
      <c r="H231" s="415"/>
      <c r="I231" s="415"/>
      <c r="J231" s="415"/>
      <c r="K231" s="415"/>
      <c r="L231" s="264">
        <v>113.87</v>
      </c>
      <c r="M231" s="265"/>
      <c r="N231" s="266"/>
    </row>
    <row r="232" spans="1:14" x14ac:dyDescent="0.2">
      <c r="A232" s="263"/>
      <c r="B232" s="257"/>
      <c r="C232" s="421" t="s">
        <v>527</v>
      </c>
      <c r="D232" s="421"/>
      <c r="E232" s="421"/>
      <c r="F232" s="421"/>
      <c r="G232" s="421"/>
      <c r="H232" s="421"/>
      <c r="I232" s="421"/>
      <c r="J232" s="421"/>
      <c r="K232" s="421"/>
      <c r="L232" s="267">
        <v>664.25</v>
      </c>
      <c r="M232" s="268"/>
      <c r="N232" s="269"/>
    </row>
    <row r="233" spans="1:14" x14ac:dyDescent="0.2">
      <c r="A233" s="404" t="s">
        <v>528</v>
      </c>
      <c r="B233" s="405"/>
      <c r="C233" s="405"/>
      <c r="D233" s="405"/>
      <c r="E233" s="405"/>
      <c r="F233" s="405"/>
      <c r="G233" s="405"/>
      <c r="H233" s="405"/>
      <c r="I233" s="405"/>
      <c r="J233" s="405"/>
      <c r="K233" s="405"/>
      <c r="L233" s="405"/>
      <c r="M233" s="405"/>
      <c r="N233" s="406"/>
    </row>
    <row r="234" spans="1:14" x14ac:dyDescent="0.2">
      <c r="A234" s="241" t="s">
        <v>529</v>
      </c>
      <c r="B234" s="242" t="s">
        <v>530</v>
      </c>
      <c r="C234" s="422" t="s">
        <v>531</v>
      </c>
      <c r="D234" s="407"/>
      <c r="E234" s="407"/>
      <c r="F234" s="243"/>
      <c r="G234" s="243"/>
      <c r="H234" s="243"/>
      <c r="I234" s="243" t="s">
        <v>324</v>
      </c>
      <c r="J234" s="244">
        <v>3297.35</v>
      </c>
      <c r="K234" s="243"/>
      <c r="L234" s="244">
        <v>9892.0499999999993</v>
      </c>
      <c r="M234" s="243" t="s">
        <v>532</v>
      </c>
      <c r="N234" s="245">
        <v>60935</v>
      </c>
    </row>
    <row r="235" spans="1:14" x14ac:dyDescent="0.2">
      <c r="A235" s="254"/>
      <c r="B235" s="255"/>
      <c r="C235" s="214" t="s">
        <v>533</v>
      </c>
      <c r="D235" s="215"/>
      <c r="E235" s="215"/>
      <c r="F235" s="256"/>
      <c r="G235" s="256"/>
      <c r="H235" s="256"/>
      <c r="I235" s="256"/>
      <c r="J235" s="270"/>
      <c r="K235" s="256"/>
      <c r="L235" s="270"/>
      <c r="M235" s="271"/>
      <c r="N235" s="272"/>
    </row>
    <row r="236" spans="1:14" x14ac:dyDescent="0.2">
      <c r="A236" s="273"/>
      <c r="B236" s="216"/>
      <c r="C236" s="415" t="s">
        <v>534</v>
      </c>
      <c r="D236" s="415"/>
      <c r="E236" s="415"/>
      <c r="F236" s="415"/>
      <c r="G236" s="415"/>
      <c r="H236" s="415"/>
      <c r="I236" s="415"/>
      <c r="J236" s="415"/>
      <c r="K236" s="415"/>
      <c r="L236" s="415"/>
      <c r="M236" s="415"/>
      <c r="N236" s="423"/>
    </row>
    <row r="237" spans="1:14" x14ac:dyDescent="0.2">
      <c r="A237" s="256"/>
      <c r="B237" s="255"/>
      <c r="C237" s="255"/>
      <c r="D237" s="255"/>
      <c r="E237" s="255"/>
      <c r="F237" s="256"/>
      <c r="G237" s="256"/>
      <c r="H237" s="256"/>
      <c r="I237" s="256"/>
      <c r="J237" s="257"/>
      <c r="K237" s="256"/>
      <c r="L237" s="257"/>
      <c r="M237" s="248"/>
      <c r="N237" s="257"/>
    </row>
    <row r="238" spans="1:14" x14ac:dyDescent="0.2">
      <c r="A238" s="258"/>
      <c r="B238" s="259"/>
      <c r="C238" s="407" t="s">
        <v>535</v>
      </c>
      <c r="D238" s="407"/>
      <c r="E238" s="407"/>
      <c r="F238" s="407"/>
      <c r="G238" s="407"/>
      <c r="H238" s="407"/>
      <c r="I238" s="407"/>
      <c r="J238" s="407"/>
      <c r="K238" s="407"/>
      <c r="L238" s="260"/>
      <c r="M238" s="261"/>
      <c r="N238" s="262"/>
    </row>
    <row r="239" spans="1:14" x14ac:dyDescent="0.2">
      <c r="A239" s="263"/>
      <c r="B239" s="247"/>
      <c r="C239" s="415" t="s">
        <v>349</v>
      </c>
      <c r="D239" s="415"/>
      <c r="E239" s="415"/>
      <c r="F239" s="415"/>
      <c r="G239" s="415"/>
      <c r="H239" s="415"/>
      <c r="I239" s="415"/>
      <c r="J239" s="415"/>
      <c r="K239" s="415"/>
      <c r="L239" s="264">
        <v>9892.0499999999993</v>
      </c>
      <c r="M239" s="265"/>
      <c r="N239" s="266"/>
    </row>
    <row r="240" spans="1:14" x14ac:dyDescent="0.2">
      <c r="A240" s="263"/>
      <c r="B240" s="247"/>
      <c r="C240" s="415" t="s">
        <v>350</v>
      </c>
      <c r="D240" s="415"/>
      <c r="E240" s="415"/>
      <c r="F240" s="415"/>
      <c r="G240" s="415"/>
      <c r="H240" s="415"/>
      <c r="I240" s="415"/>
      <c r="J240" s="415"/>
      <c r="K240" s="415"/>
      <c r="L240" s="264"/>
      <c r="M240" s="265"/>
      <c r="N240" s="266"/>
    </row>
    <row r="241" spans="1:14" x14ac:dyDescent="0.2">
      <c r="A241" s="263"/>
      <c r="B241" s="247"/>
      <c r="C241" s="415" t="s">
        <v>354</v>
      </c>
      <c r="D241" s="415"/>
      <c r="E241" s="415"/>
      <c r="F241" s="415"/>
      <c r="G241" s="415"/>
      <c r="H241" s="415"/>
      <c r="I241" s="415"/>
      <c r="J241" s="415"/>
      <c r="K241" s="415"/>
      <c r="L241" s="264">
        <v>9892.0499999999993</v>
      </c>
      <c r="M241" s="265"/>
      <c r="N241" s="266"/>
    </row>
    <row r="242" spans="1:14" x14ac:dyDescent="0.2">
      <c r="A242" s="263"/>
      <c r="B242" s="247"/>
      <c r="C242" s="415" t="s">
        <v>521</v>
      </c>
      <c r="D242" s="415"/>
      <c r="E242" s="415"/>
      <c r="F242" s="415"/>
      <c r="G242" s="415"/>
      <c r="H242" s="415"/>
      <c r="I242" s="415"/>
      <c r="J242" s="415"/>
      <c r="K242" s="415"/>
      <c r="L242" s="264">
        <v>9892.0499999999993</v>
      </c>
      <c r="M242" s="265"/>
      <c r="N242" s="266"/>
    </row>
    <row r="243" spans="1:14" x14ac:dyDescent="0.2">
      <c r="A243" s="263"/>
      <c r="B243" s="247"/>
      <c r="C243" s="415" t="s">
        <v>522</v>
      </c>
      <c r="D243" s="415"/>
      <c r="E243" s="415"/>
      <c r="F243" s="415"/>
      <c r="G243" s="415"/>
      <c r="H243" s="415"/>
      <c r="I243" s="415"/>
      <c r="J243" s="415"/>
      <c r="K243" s="415"/>
      <c r="L243" s="264">
        <v>9892.0499999999993</v>
      </c>
      <c r="M243" s="265"/>
      <c r="N243" s="266"/>
    </row>
    <row r="244" spans="1:14" x14ac:dyDescent="0.2">
      <c r="A244" s="263"/>
      <c r="B244" s="247"/>
      <c r="C244" s="415" t="s">
        <v>523</v>
      </c>
      <c r="D244" s="415"/>
      <c r="E244" s="415"/>
      <c r="F244" s="415"/>
      <c r="G244" s="415"/>
      <c r="H244" s="415"/>
      <c r="I244" s="415"/>
      <c r="J244" s="415"/>
      <c r="K244" s="415"/>
      <c r="L244" s="264"/>
      <c r="M244" s="265"/>
      <c r="N244" s="266"/>
    </row>
    <row r="245" spans="1:14" x14ac:dyDescent="0.2">
      <c r="A245" s="263"/>
      <c r="B245" s="247"/>
      <c r="C245" s="415" t="s">
        <v>536</v>
      </c>
      <c r="D245" s="415"/>
      <c r="E245" s="415"/>
      <c r="F245" s="415"/>
      <c r="G245" s="415"/>
      <c r="H245" s="415"/>
      <c r="I245" s="415"/>
      <c r="J245" s="415"/>
      <c r="K245" s="415"/>
      <c r="L245" s="264">
        <v>9892.0499999999993</v>
      </c>
      <c r="M245" s="265"/>
      <c r="N245" s="266"/>
    </row>
    <row r="246" spans="1:14" x14ac:dyDescent="0.2">
      <c r="A246" s="263"/>
      <c r="B246" s="257"/>
      <c r="C246" s="421" t="s">
        <v>537</v>
      </c>
      <c r="D246" s="421"/>
      <c r="E246" s="421"/>
      <c r="F246" s="421"/>
      <c r="G246" s="421"/>
      <c r="H246" s="421"/>
      <c r="I246" s="421"/>
      <c r="J246" s="421"/>
      <c r="K246" s="421"/>
      <c r="L246" s="267">
        <v>9892.0499999999993</v>
      </c>
      <c r="M246" s="268"/>
      <c r="N246" s="269"/>
    </row>
    <row r="247" spans="1:14" x14ac:dyDescent="0.2">
      <c r="A247" s="209"/>
      <c r="B247" s="219"/>
      <c r="C247" s="219"/>
      <c r="D247" s="219"/>
      <c r="E247" s="219"/>
      <c r="F247" s="219"/>
      <c r="G247" s="219"/>
      <c r="H247" s="219"/>
      <c r="I247" s="219"/>
      <c r="J247" s="219"/>
      <c r="K247" s="219"/>
      <c r="L247" s="274"/>
      <c r="M247" s="275"/>
      <c r="N247" s="276"/>
    </row>
    <row r="248" spans="1:14" x14ac:dyDescent="0.2">
      <c r="A248" s="258"/>
      <c r="B248" s="259"/>
      <c r="C248" s="407" t="s">
        <v>344</v>
      </c>
      <c r="D248" s="407"/>
      <c r="E248" s="407"/>
      <c r="F248" s="407"/>
      <c r="G248" s="407"/>
      <c r="H248" s="407"/>
      <c r="I248" s="407"/>
      <c r="J248" s="407"/>
      <c r="K248" s="407"/>
      <c r="L248" s="260"/>
      <c r="M248" s="277"/>
      <c r="N248" s="262"/>
    </row>
    <row r="249" spans="1:14" x14ac:dyDescent="0.2">
      <c r="A249" s="263"/>
      <c r="B249" s="247"/>
      <c r="C249" s="415" t="s">
        <v>349</v>
      </c>
      <c r="D249" s="415"/>
      <c r="E249" s="415"/>
      <c r="F249" s="415"/>
      <c r="G249" s="415"/>
      <c r="H249" s="415"/>
      <c r="I249" s="415"/>
      <c r="J249" s="415"/>
      <c r="K249" s="415"/>
      <c r="L249" s="264">
        <v>11057.96</v>
      </c>
      <c r="M249" s="278"/>
      <c r="N249" s="266">
        <v>91833</v>
      </c>
    </row>
    <row r="250" spans="1:14" x14ac:dyDescent="0.2">
      <c r="A250" s="263"/>
      <c r="B250" s="247"/>
      <c r="C250" s="415" t="s">
        <v>350</v>
      </c>
      <c r="D250" s="415"/>
      <c r="E250" s="415"/>
      <c r="F250" s="415"/>
      <c r="G250" s="415"/>
      <c r="H250" s="415"/>
      <c r="I250" s="415"/>
      <c r="J250" s="415"/>
      <c r="K250" s="415"/>
      <c r="L250" s="264"/>
      <c r="M250" s="278"/>
      <c r="N250" s="266"/>
    </row>
    <row r="251" spans="1:14" x14ac:dyDescent="0.2">
      <c r="A251" s="263"/>
      <c r="B251" s="247"/>
      <c r="C251" s="415" t="s">
        <v>351</v>
      </c>
      <c r="D251" s="415"/>
      <c r="E251" s="415"/>
      <c r="F251" s="415"/>
      <c r="G251" s="415"/>
      <c r="H251" s="415"/>
      <c r="I251" s="415"/>
      <c r="J251" s="415"/>
      <c r="K251" s="415"/>
      <c r="L251" s="264">
        <v>780.79</v>
      </c>
      <c r="M251" s="278"/>
      <c r="N251" s="266">
        <v>27383</v>
      </c>
    </row>
    <row r="252" spans="1:14" x14ac:dyDescent="0.2">
      <c r="A252" s="263"/>
      <c r="B252" s="247"/>
      <c r="C252" s="415" t="s">
        <v>352</v>
      </c>
      <c r="D252" s="415"/>
      <c r="E252" s="415"/>
      <c r="F252" s="415"/>
      <c r="G252" s="415"/>
      <c r="H252" s="415"/>
      <c r="I252" s="415"/>
      <c r="J252" s="415"/>
      <c r="K252" s="415"/>
      <c r="L252" s="264">
        <v>101.32</v>
      </c>
      <c r="M252" s="278"/>
      <c r="N252" s="266">
        <v>1119</v>
      </c>
    </row>
    <row r="253" spans="1:14" x14ac:dyDescent="0.2">
      <c r="A253" s="263"/>
      <c r="B253" s="247"/>
      <c r="C253" s="415" t="s">
        <v>353</v>
      </c>
      <c r="D253" s="415"/>
      <c r="E253" s="415"/>
      <c r="F253" s="415"/>
      <c r="G253" s="415"/>
      <c r="H253" s="415"/>
      <c r="I253" s="415"/>
      <c r="J253" s="415"/>
      <c r="K253" s="415"/>
      <c r="L253" s="264">
        <v>14.32</v>
      </c>
      <c r="M253" s="278"/>
      <c r="N253" s="266">
        <v>501</v>
      </c>
    </row>
    <row r="254" spans="1:14" x14ac:dyDescent="0.2">
      <c r="A254" s="263"/>
      <c r="B254" s="247"/>
      <c r="C254" s="415" t="s">
        <v>354</v>
      </c>
      <c r="D254" s="415"/>
      <c r="E254" s="415"/>
      <c r="F254" s="415"/>
      <c r="G254" s="415"/>
      <c r="H254" s="415"/>
      <c r="I254" s="415"/>
      <c r="J254" s="415"/>
      <c r="K254" s="415"/>
      <c r="L254" s="264">
        <v>10175.85</v>
      </c>
      <c r="M254" s="278"/>
      <c r="N254" s="266">
        <v>63331</v>
      </c>
    </row>
    <row r="255" spans="1:14" x14ac:dyDescent="0.2">
      <c r="A255" s="263"/>
      <c r="B255" s="247"/>
      <c r="C255" s="415" t="s">
        <v>355</v>
      </c>
      <c r="D255" s="415"/>
      <c r="E255" s="415"/>
      <c r="F255" s="415"/>
      <c r="G255" s="415"/>
      <c r="H255" s="415"/>
      <c r="I255" s="415"/>
      <c r="J255" s="415"/>
      <c r="K255" s="415"/>
      <c r="L255" s="264">
        <v>1558.23</v>
      </c>
      <c r="M255" s="278"/>
      <c r="N255" s="266">
        <v>44657</v>
      </c>
    </row>
    <row r="256" spans="1:14" x14ac:dyDescent="0.2">
      <c r="A256" s="263"/>
      <c r="B256" s="247"/>
      <c r="C256" s="415" t="s">
        <v>350</v>
      </c>
      <c r="D256" s="415"/>
      <c r="E256" s="415"/>
      <c r="F256" s="415"/>
      <c r="G256" s="415"/>
      <c r="H256" s="415"/>
      <c r="I256" s="415"/>
      <c r="J256" s="415"/>
      <c r="K256" s="415"/>
      <c r="L256" s="264"/>
      <c r="M256" s="278"/>
      <c r="N256" s="266"/>
    </row>
    <row r="257" spans="1:14" x14ac:dyDescent="0.2">
      <c r="A257" s="263"/>
      <c r="B257" s="247"/>
      <c r="C257" s="415" t="s">
        <v>356</v>
      </c>
      <c r="D257" s="415"/>
      <c r="E257" s="415"/>
      <c r="F257" s="415"/>
      <c r="G257" s="415"/>
      <c r="H257" s="415"/>
      <c r="I257" s="415"/>
      <c r="J257" s="415"/>
      <c r="K257" s="415"/>
      <c r="L257" s="264">
        <v>464.48</v>
      </c>
      <c r="M257" s="278"/>
      <c r="N257" s="266">
        <v>16291</v>
      </c>
    </row>
    <row r="258" spans="1:14" x14ac:dyDescent="0.2">
      <c r="A258" s="263"/>
      <c r="B258" s="247"/>
      <c r="C258" s="415" t="s">
        <v>357</v>
      </c>
      <c r="D258" s="415"/>
      <c r="E258" s="415"/>
      <c r="F258" s="415"/>
      <c r="G258" s="415"/>
      <c r="H258" s="415"/>
      <c r="I258" s="415"/>
      <c r="J258" s="415"/>
      <c r="K258" s="415"/>
      <c r="L258" s="264">
        <v>101.32</v>
      </c>
      <c r="M258" s="278"/>
      <c r="N258" s="266">
        <v>1119</v>
      </c>
    </row>
    <row r="259" spans="1:14" x14ac:dyDescent="0.2">
      <c r="A259" s="263"/>
      <c r="B259" s="247"/>
      <c r="C259" s="415" t="s">
        <v>358</v>
      </c>
      <c r="D259" s="415"/>
      <c r="E259" s="415"/>
      <c r="F259" s="415"/>
      <c r="G259" s="415"/>
      <c r="H259" s="415"/>
      <c r="I259" s="415"/>
      <c r="J259" s="415"/>
      <c r="K259" s="415"/>
      <c r="L259" s="264">
        <v>14.32</v>
      </c>
      <c r="M259" s="278"/>
      <c r="N259" s="266">
        <v>501</v>
      </c>
    </row>
    <row r="260" spans="1:14" x14ac:dyDescent="0.2">
      <c r="A260" s="263"/>
      <c r="B260" s="247"/>
      <c r="C260" s="415" t="s">
        <v>359</v>
      </c>
      <c r="D260" s="415"/>
      <c r="E260" s="415"/>
      <c r="F260" s="415"/>
      <c r="G260" s="415"/>
      <c r="H260" s="415"/>
      <c r="I260" s="415"/>
      <c r="J260" s="415"/>
      <c r="K260" s="415"/>
      <c r="L260" s="264">
        <v>283.8</v>
      </c>
      <c r="M260" s="278"/>
      <c r="N260" s="266">
        <v>2396</v>
      </c>
    </row>
    <row r="261" spans="1:14" x14ac:dyDescent="0.2">
      <c r="A261" s="263"/>
      <c r="B261" s="247"/>
      <c r="C261" s="415" t="s">
        <v>360</v>
      </c>
      <c r="D261" s="415"/>
      <c r="E261" s="415"/>
      <c r="F261" s="415"/>
      <c r="G261" s="415"/>
      <c r="H261" s="415"/>
      <c r="I261" s="415"/>
      <c r="J261" s="415"/>
      <c r="K261" s="415"/>
      <c r="L261" s="264">
        <v>460.73</v>
      </c>
      <c r="M261" s="278"/>
      <c r="N261" s="266">
        <v>16159</v>
      </c>
    </row>
    <row r="262" spans="1:14" x14ac:dyDescent="0.2">
      <c r="A262" s="263"/>
      <c r="B262" s="247"/>
      <c r="C262" s="415" t="s">
        <v>361</v>
      </c>
      <c r="D262" s="415"/>
      <c r="E262" s="415"/>
      <c r="F262" s="415"/>
      <c r="G262" s="415"/>
      <c r="H262" s="415"/>
      <c r="I262" s="415"/>
      <c r="J262" s="415"/>
      <c r="K262" s="415"/>
      <c r="L262" s="264">
        <v>247.9</v>
      </c>
      <c r="M262" s="278"/>
      <c r="N262" s="266">
        <v>8692</v>
      </c>
    </row>
    <row r="263" spans="1:14" x14ac:dyDescent="0.2">
      <c r="A263" s="263"/>
      <c r="B263" s="247"/>
      <c r="C263" s="415" t="s">
        <v>521</v>
      </c>
      <c r="D263" s="415"/>
      <c r="E263" s="415"/>
      <c r="F263" s="415"/>
      <c r="G263" s="415"/>
      <c r="H263" s="415"/>
      <c r="I263" s="415"/>
      <c r="J263" s="415"/>
      <c r="K263" s="415"/>
      <c r="L263" s="264">
        <v>10556.3</v>
      </c>
      <c r="M263" s="278"/>
      <c r="N263" s="266">
        <f>84229-N267</f>
        <v>23294</v>
      </c>
    </row>
    <row r="264" spans="1:14" x14ac:dyDescent="0.2">
      <c r="A264" s="263"/>
      <c r="B264" s="247"/>
      <c r="C264" s="415" t="s">
        <v>522</v>
      </c>
      <c r="D264" s="415"/>
      <c r="E264" s="415"/>
      <c r="F264" s="415"/>
      <c r="G264" s="415"/>
      <c r="H264" s="415"/>
      <c r="I264" s="415"/>
      <c r="J264" s="415"/>
      <c r="K264" s="415"/>
      <c r="L264" s="264">
        <v>10556.3</v>
      </c>
      <c r="M264" s="278"/>
      <c r="N264" s="266">
        <f>84229-N234</f>
        <v>23294</v>
      </c>
    </row>
    <row r="265" spans="1:14" x14ac:dyDescent="0.2">
      <c r="A265" s="263"/>
      <c r="B265" s="247"/>
      <c r="C265" s="415" t="s">
        <v>523</v>
      </c>
      <c r="D265" s="415"/>
      <c r="E265" s="415"/>
      <c r="F265" s="415"/>
      <c r="G265" s="415"/>
      <c r="H265" s="415"/>
      <c r="I265" s="415"/>
      <c r="J265" s="415"/>
      <c r="K265" s="415"/>
      <c r="L265" s="264"/>
      <c r="M265" s="278"/>
      <c r="N265" s="266"/>
    </row>
    <row r="266" spans="1:14" x14ac:dyDescent="0.2">
      <c r="A266" s="263"/>
      <c r="B266" s="247"/>
      <c r="C266" s="415" t="s">
        <v>524</v>
      </c>
      <c r="D266" s="415"/>
      <c r="E266" s="415"/>
      <c r="F266" s="415"/>
      <c r="G266" s="415"/>
      <c r="H266" s="415"/>
      <c r="I266" s="415"/>
      <c r="J266" s="415"/>
      <c r="K266" s="415"/>
      <c r="L266" s="264">
        <v>316.31</v>
      </c>
      <c r="M266" s="278"/>
      <c r="N266" s="266">
        <v>11092</v>
      </c>
    </row>
    <row r="267" spans="1:14" x14ac:dyDescent="0.2">
      <c r="A267" s="263"/>
      <c r="B267" s="247"/>
      <c r="C267" s="415" t="s">
        <v>543</v>
      </c>
      <c r="D267" s="415"/>
      <c r="E267" s="415"/>
      <c r="F267" s="415"/>
      <c r="G267" s="415"/>
      <c r="H267" s="415"/>
      <c r="I267" s="415"/>
      <c r="J267" s="415"/>
      <c r="K267" s="415"/>
      <c r="L267" s="264">
        <v>9892.0499999999993</v>
      </c>
      <c r="M267" s="278"/>
      <c r="N267" s="266">
        <v>60935</v>
      </c>
    </row>
    <row r="268" spans="1:14" x14ac:dyDescent="0.2">
      <c r="A268" s="263"/>
      <c r="B268" s="247"/>
      <c r="C268" s="415" t="s">
        <v>525</v>
      </c>
      <c r="D268" s="415"/>
      <c r="E268" s="415"/>
      <c r="F268" s="415"/>
      <c r="G268" s="415"/>
      <c r="H268" s="415"/>
      <c r="I268" s="415"/>
      <c r="J268" s="415"/>
      <c r="K268" s="415"/>
      <c r="L268" s="264">
        <v>234.07</v>
      </c>
      <c r="M268" s="278"/>
      <c r="N268" s="266">
        <v>8209</v>
      </c>
    </row>
    <row r="269" spans="1:14" x14ac:dyDescent="0.2">
      <c r="A269" s="263"/>
      <c r="B269" s="247"/>
      <c r="C269" s="415" t="s">
        <v>526</v>
      </c>
      <c r="D269" s="415"/>
      <c r="E269" s="415"/>
      <c r="F269" s="415"/>
      <c r="G269" s="415"/>
      <c r="H269" s="415"/>
      <c r="I269" s="415"/>
      <c r="J269" s="415"/>
      <c r="K269" s="415"/>
      <c r="L269" s="264">
        <v>113.87</v>
      </c>
      <c r="M269" s="278"/>
      <c r="N269" s="266">
        <v>3993</v>
      </c>
    </row>
    <row r="270" spans="1:14" x14ac:dyDescent="0.2">
      <c r="A270" s="263"/>
      <c r="B270" s="247"/>
      <c r="C270" s="415" t="s">
        <v>362</v>
      </c>
      <c r="D270" s="415"/>
      <c r="E270" s="415"/>
      <c r="F270" s="415"/>
      <c r="G270" s="415"/>
      <c r="H270" s="415"/>
      <c r="I270" s="415"/>
      <c r="J270" s="415"/>
      <c r="K270" s="415"/>
      <c r="L270" s="264">
        <v>795.11</v>
      </c>
      <c r="M270" s="278"/>
      <c r="N270" s="266">
        <v>27884</v>
      </c>
    </row>
    <row r="271" spans="1:14" x14ac:dyDescent="0.2">
      <c r="A271" s="263"/>
      <c r="B271" s="247"/>
      <c r="C271" s="415" t="s">
        <v>363</v>
      </c>
      <c r="D271" s="415"/>
      <c r="E271" s="415"/>
      <c r="F271" s="415"/>
      <c r="G271" s="415"/>
      <c r="H271" s="415"/>
      <c r="I271" s="415"/>
      <c r="J271" s="415"/>
      <c r="K271" s="415"/>
      <c r="L271" s="264">
        <v>694.8</v>
      </c>
      <c r="M271" s="278"/>
      <c r="N271" s="266">
        <v>24368</v>
      </c>
    </row>
    <row r="272" spans="1:14" x14ac:dyDescent="0.2">
      <c r="A272" s="263"/>
      <c r="B272" s="247"/>
      <c r="C272" s="415" t="s">
        <v>364</v>
      </c>
      <c r="D272" s="415"/>
      <c r="E272" s="415"/>
      <c r="F272" s="415"/>
      <c r="G272" s="415"/>
      <c r="H272" s="415"/>
      <c r="I272" s="415"/>
      <c r="J272" s="415"/>
      <c r="K272" s="415"/>
      <c r="L272" s="264">
        <v>361.77</v>
      </c>
      <c r="M272" s="278"/>
      <c r="N272" s="266">
        <v>12685</v>
      </c>
    </row>
    <row r="273" spans="1:14" x14ac:dyDescent="0.2">
      <c r="A273" s="263"/>
      <c r="B273" s="257"/>
      <c r="C273" s="421" t="s">
        <v>345</v>
      </c>
      <c r="D273" s="421"/>
      <c r="E273" s="421"/>
      <c r="F273" s="421"/>
      <c r="G273" s="421"/>
      <c r="H273" s="421"/>
      <c r="I273" s="421"/>
      <c r="J273" s="421"/>
      <c r="K273" s="421"/>
      <c r="L273" s="267">
        <v>12114.53</v>
      </c>
      <c r="M273" s="212"/>
      <c r="N273" s="279">
        <v>128886</v>
      </c>
    </row>
    <row r="274" spans="1:14" x14ac:dyDescent="0.2">
      <c r="A274" s="209"/>
      <c r="B274" s="257"/>
      <c r="C274" s="255"/>
      <c r="D274" s="255"/>
      <c r="E274" s="255"/>
      <c r="F274" s="255"/>
      <c r="G274" s="255"/>
      <c r="H274" s="255"/>
      <c r="I274" s="255"/>
      <c r="J274" s="255"/>
      <c r="K274" s="255"/>
      <c r="L274" s="267"/>
      <c r="M274" s="268"/>
      <c r="N274" s="280"/>
    </row>
    <row r="275" spans="1:14" x14ac:dyDescent="0.2">
      <c r="A275" s="281"/>
      <c r="B275" s="281"/>
      <c r="C275" s="281"/>
      <c r="D275" s="281"/>
      <c r="E275" s="281"/>
      <c r="F275" s="281"/>
      <c r="G275" s="281"/>
      <c r="H275" s="281"/>
      <c r="I275" s="281"/>
      <c r="J275" s="281"/>
      <c r="K275" s="281"/>
      <c r="L275" s="281"/>
      <c r="M275" s="281"/>
      <c r="N275" s="281"/>
    </row>
    <row r="276" spans="1:14" x14ac:dyDescent="0.2">
      <c r="A276" s="209"/>
      <c r="B276" s="282" t="s">
        <v>346</v>
      </c>
      <c r="C276" s="419"/>
      <c r="D276" s="419"/>
      <c r="E276" s="419"/>
      <c r="F276" s="419"/>
      <c r="G276" s="419"/>
      <c r="H276" s="419"/>
      <c r="I276" s="419"/>
      <c r="J276" s="419"/>
      <c r="K276" s="419"/>
      <c r="L276" s="419"/>
      <c r="M276" s="209"/>
      <c r="N276" s="209"/>
    </row>
    <row r="277" spans="1:14" x14ac:dyDescent="0.2">
      <c r="A277" s="209"/>
      <c r="B277" s="211"/>
      <c r="C277" s="418" t="s">
        <v>347</v>
      </c>
      <c r="D277" s="418"/>
      <c r="E277" s="418"/>
      <c r="F277" s="418"/>
      <c r="G277" s="418"/>
      <c r="H277" s="418"/>
      <c r="I277" s="418"/>
      <c r="J277" s="418"/>
      <c r="K277" s="418"/>
      <c r="L277" s="418"/>
      <c r="M277" s="209"/>
      <c r="N277" s="209"/>
    </row>
    <row r="278" spans="1:14" x14ac:dyDescent="0.2">
      <c r="A278" s="209"/>
      <c r="B278" s="282" t="s">
        <v>348</v>
      </c>
      <c r="C278" s="419"/>
      <c r="D278" s="419"/>
      <c r="E278" s="419"/>
      <c r="F278" s="419"/>
      <c r="G278" s="419"/>
      <c r="H278" s="419"/>
      <c r="I278" s="419"/>
      <c r="J278" s="419"/>
      <c r="K278" s="419"/>
      <c r="L278" s="419"/>
      <c r="M278" s="209"/>
      <c r="N278" s="209"/>
    </row>
    <row r="279" spans="1:14" x14ac:dyDescent="0.2">
      <c r="A279" s="209"/>
      <c r="B279" s="209"/>
      <c r="C279" s="418" t="s">
        <v>347</v>
      </c>
      <c r="D279" s="418"/>
      <c r="E279" s="418"/>
      <c r="F279" s="418"/>
      <c r="G279" s="418"/>
      <c r="H279" s="418"/>
      <c r="I279" s="418"/>
      <c r="J279" s="418"/>
      <c r="K279" s="418"/>
      <c r="L279" s="418"/>
      <c r="M279" s="209"/>
      <c r="N279" s="209"/>
    </row>
  </sheetData>
  <mergeCells count="256">
    <mergeCell ref="C270:K270"/>
    <mergeCell ref="C271:K271"/>
    <mergeCell ref="C272:K272"/>
    <mergeCell ref="C273:K273"/>
    <mergeCell ref="C265:K265"/>
    <mergeCell ref="C266:K266"/>
    <mergeCell ref="C267:K267"/>
    <mergeCell ref="C268:K268"/>
    <mergeCell ref="C269:K269"/>
    <mergeCell ref="C260:K260"/>
    <mergeCell ref="C261:K261"/>
    <mergeCell ref="C262:K262"/>
    <mergeCell ref="C263:K263"/>
    <mergeCell ref="C264:K264"/>
    <mergeCell ref="C255:K255"/>
    <mergeCell ref="C256:K256"/>
    <mergeCell ref="C257:K257"/>
    <mergeCell ref="C258:K258"/>
    <mergeCell ref="C259:K259"/>
    <mergeCell ref="C250:K250"/>
    <mergeCell ref="C251:K251"/>
    <mergeCell ref="C252:K252"/>
    <mergeCell ref="C253:K253"/>
    <mergeCell ref="C254:K254"/>
    <mergeCell ref="C244:K244"/>
    <mergeCell ref="C245:K245"/>
    <mergeCell ref="C246:K246"/>
    <mergeCell ref="C248:K248"/>
    <mergeCell ref="C249:K249"/>
    <mergeCell ref="C239:K239"/>
    <mergeCell ref="C240:K240"/>
    <mergeCell ref="C241:K241"/>
    <mergeCell ref="C242:K242"/>
    <mergeCell ref="C243:K243"/>
    <mergeCell ref="C232:K232"/>
    <mergeCell ref="A233:N233"/>
    <mergeCell ref="C234:E234"/>
    <mergeCell ref="C236:N236"/>
    <mergeCell ref="C238:K238"/>
    <mergeCell ref="C227:K227"/>
    <mergeCell ref="C228:K228"/>
    <mergeCell ref="C229:K229"/>
    <mergeCell ref="C230:K230"/>
    <mergeCell ref="C231:K231"/>
    <mergeCell ref="C222:K222"/>
    <mergeCell ref="C223:K223"/>
    <mergeCell ref="C224:K224"/>
    <mergeCell ref="C225:K225"/>
    <mergeCell ref="C226:K226"/>
    <mergeCell ref="C216:E216"/>
    <mergeCell ref="C217:E217"/>
    <mergeCell ref="C219:K219"/>
    <mergeCell ref="C220:K220"/>
    <mergeCell ref="C221:K221"/>
    <mergeCell ref="C211:E211"/>
    <mergeCell ref="C212:E212"/>
    <mergeCell ref="C213:E213"/>
    <mergeCell ref="C214:E214"/>
    <mergeCell ref="C215:E215"/>
    <mergeCell ref="C206:E206"/>
    <mergeCell ref="C207:E207"/>
    <mergeCell ref="C208:E208"/>
    <mergeCell ref="C209:E209"/>
    <mergeCell ref="C210:E210"/>
    <mergeCell ref="C201:E201"/>
    <mergeCell ref="C202:E202"/>
    <mergeCell ref="C203:E203"/>
    <mergeCell ref="C204:E204"/>
    <mergeCell ref="C205:E205"/>
    <mergeCell ref="C196:E196"/>
    <mergeCell ref="C197:E197"/>
    <mergeCell ref="C198:E198"/>
    <mergeCell ref="C199:E199"/>
    <mergeCell ref="C200:E200"/>
    <mergeCell ref="C191:E191"/>
    <mergeCell ref="C192:E192"/>
    <mergeCell ref="C193:E193"/>
    <mergeCell ref="C194:E194"/>
    <mergeCell ref="C195:E195"/>
    <mergeCell ref="C186:E186"/>
    <mergeCell ref="C187:E187"/>
    <mergeCell ref="C188:E188"/>
    <mergeCell ref="C189:E189"/>
    <mergeCell ref="C190:E190"/>
    <mergeCell ref="C181:K181"/>
    <mergeCell ref="C182:K182"/>
    <mergeCell ref="C183:K183"/>
    <mergeCell ref="C184:K184"/>
    <mergeCell ref="A185:N185"/>
    <mergeCell ref="C176:K176"/>
    <mergeCell ref="C177:K177"/>
    <mergeCell ref="C178:K178"/>
    <mergeCell ref="C179:K179"/>
    <mergeCell ref="C180:K180"/>
    <mergeCell ref="C171:K171"/>
    <mergeCell ref="C172:K172"/>
    <mergeCell ref="C173:K173"/>
    <mergeCell ref="C174:K174"/>
    <mergeCell ref="C175:K175"/>
    <mergeCell ref="C166:K166"/>
    <mergeCell ref="C167:K167"/>
    <mergeCell ref="C168:K168"/>
    <mergeCell ref="C169:K169"/>
    <mergeCell ref="C170:K170"/>
    <mergeCell ref="C160:E160"/>
    <mergeCell ref="C161:E161"/>
    <mergeCell ref="C162:E162"/>
    <mergeCell ref="C163:E163"/>
    <mergeCell ref="C164:E164"/>
    <mergeCell ref="C155:E155"/>
    <mergeCell ref="C156:E156"/>
    <mergeCell ref="C157:E157"/>
    <mergeCell ref="C158:E158"/>
    <mergeCell ref="C159:E159"/>
    <mergeCell ref="C150:E150"/>
    <mergeCell ref="C151:E151"/>
    <mergeCell ref="C152:E152"/>
    <mergeCell ref="C153:E153"/>
    <mergeCell ref="C154:E154"/>
    <mergeCell ref="C145:E145"/>
    <mergeCell ref="C146:E146"/>
    <mergeCell ref="C147:E147"/>
    <mergeCell ref="C148:E148"/>
    <mergeCell ref="C149:E149"/>
    <mergeCell ref="C139:E139"/>
    <mergeCell ref="C140:E140"/>
    <mergeCell ref="C141:E141"/>
    <mergeCell ref="C142:E142"/>
    <mergeCell ref="C144:E144"/>
    <mergeCell ref="C134:E134"/>
    <mergeCell ref="C135:E135"/>
    <mergeCell ref="C136:E136"/>
    <mergeCell ref="C137:E137"/>
    <mergeCell ref="C138:E138"/>
    <mergeCell ref="C128:E128"/>
    <mergeCell ref="C129:E129"/>
    <mergeCell ref="C130:E130"/>
    <mergeCell ref="C131:E131"/>
    <mergeCell ref="C133:E133"/>
    <mergeCell ref="C123:E123"/>
    <mergeCell ref="C124:E124"/>
    <mergeCell ref="C125:E125"/>
    <mergeCell ref="C126:E126"/>
    <mergeCell ref="C127:E127"/>
    <mergeCell ref="C118:E118"/>
    <mergeCell ref="C119:E119"/>
    <mergeCell ref="C120:E120"/>
    <mergeCell ref="C121:E121"/>
    <mergeCell ref="C122:E122"/>
    <mergeCell ref="C113:E113"/>
    <mergeCell ref="C114:E114"/>
    <mergeCell ref="C115:E115"/>
    <mergeCell ref="C116:E116"/>
    <mergeCell ref="C117:E117"/>
    <mergeCell ref="C108:E108"/>
    <mergeCell ref="C109:E109"/>
    <mergeCell ref="C110:E110"/>
    <mergeCell ref="C111:E111"/>
    <mergeCell ref="C112:E112"/>
    <mergeCell ref="C104:E104"/>
    <mergeCell ref="C105:E105"/>
    <mergeCell ref="C106:E106"/>
    <mergeCell ref="C107:E107"/>
    <mergeCell ref="C98:E98"/>
    <mergeCell ref="C99:E99"/>
    <mergeCell ref="C100:E100"/>
    <mergeCell ref="C101:E101"/>
    <mergeCell ref="C102:E102"/>
    <mergeCell ref="C95:K95"/>
    <mergeCell ref="C96:K96"/>
    <mergeCell ref="A97:N97"/>
    <mergeCell ref="C88:K88"/>
    <mergeCell ref="C89:K89"/>
    <mergeCell ref="C90:K90"/>
    <mergeCell ref="C91:K91"/>
    <mergeCell ref="C92:K92"/>
    <mergeCell ref="C103:E103"/>
    <mergeCell ref="C86:K86"/>
    <mergeCell ref="C87:K87"/>
    <mergeCell ref="C78:K78"/>
    <mergeCell ref="C79:K79"/>
    <mergeCell ref="C80:K80"/>
    <mergeCell ref="C81:K81"/>
    <mergeCell ref="C82:K82"/>
    <mergeCell ref="C93:K93"/>
    <mergeCell ref="C94:K94"/>
    <mergeCell ref="C76:E76"/>
    <mergeCell ref="C67:E67"/>
    <mergeCell ref="C68:E68"/>
    <mergeCell ref="C69:E69"/>
    <mergeCell ref="C70:E70"/>
    <mergeCell ref="C71:E71"/>
    <mergeCell ref="C83:K83"/>
    <mergeCell ref="C84:K84"/>
    <mergeCell ref="C85:K85"/>
    <mergeCell ref="C57:E57"/>
    <mergeCell ref="C58:E58"/>
    <mergeCell ref="C59:E59"/>
    <mergeCell ref="C60:E60"/>
    <mergeCell ref="C61:E61"/>
    <mergeCell ref="C72:E72"/>
    <mergeCell ref="C73:E73"/>
    <mergeCell ref="C74:E74"/>
    <mergeCell ref="C75:E75"/>
    <mergeCell ref="C42:E42"/>
    <mergeCell ref="C43:E43"/>
    <mergeCell ref="C44:E44"/>
    <mergeCell ref="C45:E45"/>
    <mergeCell ref="C46:E46"/>
    <mergeCell ref="C279:L279"/>
    <mergeCell ref="C276:L276"/>
    <mergeCell ref="C277:L277"/>
    <mergeCell ref="C278:L278"/>
    <mergeCell ref="C52:E52"/>
    <mergeCell ref="C53:E53"/>
    <mergeCell ref="C54:E54"/>
    <mergeCell ref="C55:E55"/>
    <mergeCell ref="C56:E56"/>
    <mergeCell ref="C47:E47"/>
    <mergeCell ref="C48:E48"/>
    <mergeCell ref="C49:E49"/>
    <mergeCell ref="C50:E50"/>
    <mergeCell ref="C51:E51"/>
    <mergeCell ref="C62:E62"/>
    <mergeCell ref="C63:E63"/>
    <mergeCell ref="C64:E64"/>
    <mergeCell ref="C65:E65"/>
    <mergeCell ref="C66:E66"/>
    <mergeCell ref="A4:C4"/>
    <mergeCell ref="K4:N4"/>
    <mergeCell ref="A5:D5"/>
    <mergeCell ref="J5:N5"/>
    <mergeCell ref="A6:D6"/>
    <mergeCell ref="J6:N6"/>
    <mergeCell ref="D10:N10"/>
    <mergeCell ref="A13:N13"/>
    <mergeCell ref="A16:N16"/>
    <mergeCell ref="A14:N14"/>
    <mergeCell ref="A17:N17"/>
    <mergeCell ref="J36:L37"/>
    <mergeCell ref="M36:M38"/>
    <mergeCell ref="N36:N38"/>
    <mergeCell ref="A20:N20"/>
    <mergeCell ref="A40:N40"/>
    <mergeCell ref="C41:E41"/>
    <mergeCell ref="C39:E39"/>
    <mergeCell ref="A18:N18"/>
    <mergeCell ref="A36:A38"/>
    <mergeCell ref="B36:B38"/>
    <mergeCell ref="C36:E38"/>
    <mergeCell ref="F36:F38"/>
    <mergeCell ref="G36:I37"/>
    <mergeCell ref="A21:N21"/>
    <mergeCell ref="B23:F23"/>
    <mergeCell ref="B24:F24"/>
    <mergeCell ref="L33:M3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4"/>
  <sheetViews>
    <sheetView workbookViewId="0">
      <selection activeCell="I29" sqref="I29"/>
    </sheetView>
  </sheetViews>
  <sheetFormatPr defaultRowHeight="14.25" x14ac:dyDescent="0.2"/>
  <sheetData>
    <row r="1" spans="1:14" x14ac:dyDescent="0.2">
      <c r="A1" s="286"/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8" t="s">
        <v>285</v>
      </c>
    </row>
    <row r="2" spans="1:14" x14ac:dyDescent="0.2">
      <c r="A2" s="286"/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8" t="s">
        <v>286</v>
      </c>
    </row>
    <row r="3" spans="1:14" x14ac:dyDescent="0.2">
      <c r="A3" s="286"/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8"/>
    </row>
    <row r="4" spans="1:14" x14ac:dyDescent="0.2">
      <c r="A4" s="412" t="s">
        <v>287</v>
      </c>
      <c r="B4" s="412"/>
      <c r="C4" s="412"/>
      <c r="D4" s="290"/>
      <c r="E4" s="286"/>
      <c r="F4" s="286"/>
      <c r="G4" s="286"/>
      <c r="H4" s="286"/>
      <c r="I4" s="286"/>
      <c r="J4" s="286"/>
      <c r="K4" s="412" t="s">
        <v>288</v>
      </c>
      <c r="L4" s="412"/>
      <c r="M4" s="412"/>
      <c r="N4" s="412"/>
    </row>
    <row r="5" spans="1:14" x14ac:dyDescent="0.2">
      <c r="A5" s="413"/>
      <c r="B5" s="413"/>
      <c r="C5" s="413"/>
      <c r="D5" s="413"/>
      <c r="E5" s="287"/>
      <c r="F5" s="286"/>
      <c r="G5" s="286"/>
      <c r="H5" s="286"/>
      <c r="I5" s="286"/>
      <c r="J5" s="414"/>
      <c r="K5" s="414"/>
      <c r="L5" s="414"/>
      <c r="M5" s="414"/>
      <c r="N5" s="414"/>
    </row>
    <row r="6" spans="1:14" x14ac:dyDescent="0.2">
      <c r="A6" s="415"/>
      <c r="B6" s="415"/>
      <c r="C6" s="415"/>
      <c r="D6" s="415"/>
      <c r="E6" s="286"/>
      <c r="F6" s="286"/>
      <c r="G6" s="286"/>
      <c r="H6" s="286"/>
      <c r="I6" s="286"/>
      <c r="J6" s="415"/>
      <c r="K6" s="415"/>
      <c r="L6" s="415"/>
      <c r="M6" s="415"/>
      <c r="N6" s="415"/>
    </row>
    <row r="7" spans="1:14" x14ac:dyDescent="0.2">
      <c r="A7" s="294"/>
      <c r="B7" s="295"/>
      <c r="C7" s="287"/>
      <c r="D7" s="287"/>
      <c r="E7" s="286"/>
      <c r="F7" s="286"/>
      <c r="G7" s="286"/>
      <c r="H7" s="286"/>
      <c r="I7" s="286"/>
      <c r="J7" s="294"/>
      <c r="K7" s="294"/>
      <c r="L7" s="294"/>
      <c r="M7" s="294"/>
      <c r="N7" s="295"/>
    </row>
    <row r="8" spans="1:14" x14ac:dyDescent="0.2">
      <c r="A8" s="286" t="s">
        <v>289</v>
      </c>
      <c r="B8" s="296"/>
      <c r="C8" s="296"/>
      <c r="D8" s="296"/>
      <c r="E8" s="286"/>
      <c r="F8" s="286"/>
      <c r="G8" s="286"/>
      <c r="H8" s="286"/>
      <c r="I8" s="286"/>
      <c r="J8" s="286"/>
      <c r="K8" s="286"/>
      <c r="L8" s="296"/>
      <c r="M8" s="296"/>
      <c r="N8" s="288" t="s">
        <v>289</v>
      </c>
    </row>
    <row r="9" spans="1:14" x14ac:dyDescent="0.2">
      <c r="A9" s="286"/>
      <c r="B9" s="286"/>
      <c r="C9" s="286"/>
      <c r="D9" s="286"/>
      <c r="E9" s="286"/>
      <c r="F9" s="297"/>
      <c r="G9" s="286"/>
      <c r="H9" s="286"/>
      <c r="I9" s="286"/>
      <c r="J9" s="286"/>
      <c r="K9" s="286"/>
      <c r="L9" s="286"/>
      <c r="M9" s="286"/>
      <c r="N9" s="286"/>
    </row>
    <row r="10" spans="1:14" x14ac:dyDescent="0.2">
      <c r="A10" s="291" t="s">
        <v>290</v>
      </c>
      <c r="B10" s="296"/>
      <c r="C10" s="286"/>
      <c r="D10" s="415"/>
      <c r="E10" s="415"/>
      <c r="F10" s="415"/>
      <c r="G10" s="415"/>
      <c r="H10" s="415"/>
      <c r="I10" s="415"/>
      <c r="J10" s="415"/>
      <c r="K10" s="415"/>
      <c r="L10" s="415"/>
      <c r="M10" s="415"/>
      <c r="N10" s="415"/>
    </row>
    <row r="11" spans="1:14" x14ac:dyDescent="0.2">
      <c r="A11" s="298" t="s">
        <v>291</v>
      </c>
      <c r="B11" s="286"/>
      <c r="C11" s="286"/>
      <c r="D11" s="294" t="s">
        <v>292</v>
      </c>
      <c r="E11" s="294"/>
      <c r="F11" s="299"/>
      <c r="G11" s="299"/>
      <c r="H11" s="299"/>
      <c r="I11" s="299"/>
      <c r="J11" s="299"/>
      <c r="K11" s="299"/>
      <c r="L11" s="299"/>
      <c r="M11" s="299"/>
      <c r="N11" s="299"/>
    </row>
    <row r="12" spans="1:14" x14ac:dyDescent="0.2">
      <c r="A12" s="298"/>
      <c r="B12" s="286"/>
      <c r="C12" s="286"/>
      <c r="D12" s="286"/>
      <c r="E12" s="286"/>
      <c r="F12" s="296"/>
      <c r="G12" s="296"/>
      <c r="H12" s="296"/>
      <c r="I12" s="296"/>
      <c r="J12" s="296"/>
      <c r="K12" s="296"/>
      <c r="L12" s="296"/>
      <c r="M12" s="296"/>
      <c r="N12" s="296"/>
    </row>
    <row r="13" spans="1:14" x14ac:dyDescent="0.2">
      <c r="A13" s="416"/>
      <c r="B13" s="416"/>
      <c r="C13" s="416"/>
      <c r="D13" s="416"/>
      <c r="E13" s="416"/>
      <c r="F13" s="416"/>
      <c r="G13" s="416"/>
      <c r="H13" s="416"/>
      <c r="I13" s="416"/>
      <c r="J13" s="416"/>
      <c r="K13" s="416"/>
      <c r="L13" s="416"/>
      <c r="M13" s="416"/>
      <c r="N13" s="416"/>
    </row>
    <row r="14" spans="1:14" x14ac:dyDescent="0.2">
      <c r="A14" s="401" t="s">
        <v>293</v>
      </c>
      <c r="B14" s="401"/>
      <c r="C14" s="401"/>
      <c r="D14" s="401"/>
      <c r="E14" s="401"/>
      <c r="F14" s="401"/>
      <c r="G14" s="401"/>
      <c r="H14" s="401"/>
      <c r="I14" s="401"/>
      <c r="J14" s="401"/>
      <c r="K14" s="401"/>
      <c r="L14" s="401"/>
      <c r="M14" s="401"/>
      <c r="N14" s="401"/>
    </row>
    <row r="15" spans="1:14" x14ac:dyDescent="0.2">
      <c r="A15" s="300"/>
      <c r="B15" s="300"/>
      <c r="C15" s="300"/>
      <c r="D15" s="300"/>
      <c r="E15" s="300"/>
      <c r="F15" s="300"/>
      <c r="G15" s="300"/>
      <c r="H15" s="300"/>
      <c r="I15" s="300"/>
      <c r="J15" s="300"/>
      <c r="K15" s="300"/>
      <c r="L15" s="300"/>
      <c r="M15" s="300"/>
      <c r="N15" s="300"/>
    </row>
    <row r="16" spans="1:14" x14ac:dyDescent="0.2">
      <c r="A16" s="416"/>
      <c r="B16" s="416"/>
      <c r="C16" s="416"/>
      <c r="D16" s="416"/>
      <c r="E16" s="416"/>
      <c r="F16" s="416"/>
      <c r="G16" s="416"/>
      <c r="H16" s="416"/>
      <c r="I16" s="416"/>
      <c r="J16" s="416"/>
      <c r="K16" s="416"/>
      <c r="L16" s="416"/>
      <c r="M16" s="416"/>
      <c r="N16" s="416"/>
    </row>
    <row r="17" spans="1:14" x14ac:dyDescent="0.2">
      <c r="A17" s="401" t="s">
        <v>294</v>
      </c>
      <c r="B17" s="401"/>
      <c r="C17" s="401"/>
      <c r="D17" s="401"/>
      <c r="E17" s="401"/>
      <c r="F17" s="401"/>
      <c r="G17" s="401"/>
      <c r="H17" s="401"/>
      <c r="I17" s="401"/>
      <c r="J17" s="401"/>
      <c r="K17" s="401"/>
      <c r="L17" s="401"/>
      <c r="M17" s="401"/>
      <c r="N17" s="401"/>
    </row>
    <row r="18" spans="1:14" ht="18" x14ac:dyDescent="0.25">
      <c r="A18" s="425" t="s">
        <v>623</v>
      </c>
      <c r="B18" s="409"/>
      <c r="C18" s="409"/>
      <c r="D18" s="409"/>
      <c r="E18" s="409"/>
      <c r="F18" s="409"/>
      <c r="G18" s="409"/>
      <c r="H18" s="409"/>
      <c r="I18" s="409"/>
      <c r="J18" s="409"/>
      <c r="K18" s="409"/>
      <c r="L18" s="409"/>
      <c r="M18" s="409"/>
      <c r="N18" s="409"/>
    </row>
    <row r="19" spans="1:14" ht="18" x14ac:dyDescent="0.25">
      <c r="A19" s="301"/>
      <c r="B19" s="301"/>
      <c r="C19" s="301"/>
      <c r="D19" s="301"/>
      <c r="E19" s="301"/>
      <c r="F19" s="301"/>
      <c r="G19" s="301"/>
      <c r="H19" s="301"/>
      <c r="I19" s="301"/>
      <c r="J19" s="301"/>
      <c r="K19" s="301"/>
      <c r="L19" s="301"/>
      <c r="M19" s="301"/>
      <c r="N19" s="301"/>
    </row>
    <row r="20" spans="1:14" ht="45" customHeight="1" x14ac:dyDescent="0.2">
      <c r="A20" s="424" t="s">
        <v>621</v>
      </c>
      <c r="B20" s="403"/>
      <c r="C20" s="403"/>
      <c r="D20" s="403"/>
      <c r="E20" s="403"/>
      <c r="F20" s="403"/>
      <c r="G20" s="403"/>
      <c r="H20" s="403"/>
      <c r="I20" s="403"/>
      <c r="J20" s="403"/>
      <c r="K20" s="403"/>
      <c r="L20" s="403"/>
      <c r="M20" s="403"/>
      <c r="N20" s="403"/>
    </row>
    <row r="21" spans="1:14" x14ac:dyDescent="0.2">
      <c r="A21" s="401" t="s">
        <v>296</v>
      </c>
      <c r="B21" s="401"/>
      <c r="C21" s="401"/>
      <c r="D21" s="401"/>
      <c r="E21" s="401"/>
      <c r="F21" s="401"/>
      <c r="G21" s="401"/>
      <c r="H21" s="401"/>
      <c r="I21" s="401"/>
      <c r="J21" s="401"/>
      <c r="K21" s="401"/>
      <c r="L21" s="401"/>
      <c r="M21" s="401"/>
      <c r="N21" s="401"/>
    </row>
    <row r="22" spans="1:14" x14ac:dyDescent="0.2">
      <c r="A22" s="286" t="s">
        <v>297</v>
      </c>
      <c r="B22" s="302" t="s">
        <v>298</v>
      </c>
      <c r="C22" s="286" t="s">
        <v>299</v>
      </c>
      <c r="D22" s="286"/>
      <c r="E22" s="286"/>
      <c r="F22" s="287"/>
      <c r="G22" s="287"/>
      <c r="H22" s="287"/>
      <c r="I22" s="287"/>
      <c r="J22" s="287"/>
      <c r="K22" s="287"/>
      <c r="L22" s="287"/>
      <c r="M22" s="287"/>
      <c r="N22" s="287"/>
    </row>
    <row r="23" spans="1:14" x14ac:dyDescent="0.2">
      <c r="A23" s="286" t="s">
        <v>300</v>
      </c>
      <c r="B23" s="403"/>
      <c r="C23" s="403"/>
      <c r="D23" s="403"/>
      <c r="E23" s="403"/>
      <c r="F23" s="403"/>
      <c r="G23" s="287"/>
      <c r="H23" s="287"/>
      <c r="I23" s="287"/>
      <c r="J23" s="287"/>
      <c r="K23" s="287"/>
      <c r="L23" s="287"/>
      <c r="M23" s="287"/>
      <c r="N23" s="287"/>
    </row>
    <row r="24" spans="1:14" x14ac:dyDescent="0.2">
      <c r="A24" s="286"/>
      <c r="B24" s="410" t="s">
        <v>301</v>
      </c>
      <c r="C24" s="410"/>
      <c r="D24" s="410"/>
      <c r="E24" s="410"/>
      <c r="F24" s="410"/>
      <c r="G24" s="303"/>
      <c r="H24" s="303"/>
      <c r="I24" s="303"/>
      <c r="J24" s="303"/>
      <c r="K24" s="303"/>
      <c r="L24" s="303"/>
      <c r="M24" s="304"/>
      <c r="N24" s="303"/>
    </row>
    <row r="25" spans="1:14" x14ac:dyDescent="0.2">
      <c r="A25" s="286"/>
      <c r="B25" s="286"/>
      <c r="C25" s="286"/>
      <c r="D25" s="305"/>
      <c r="E25" s="305"/>
      <c r="F25" s="305"/>
      <c r="G25" s="305"/>
      <c r="H25" s="305"/>
      <c r="I25" s="305"/>
      <c r="J25" s="305"/>
      <c r="K25" s="305"/>
      <c r="L25" s="305"/>
      <c r="M25" s="303"/>
      <c r="N25" s="303"/>
    </row>
    <row r="26" spans="1:14" x14ac:dyDescent="0.2">
      <c r="A26" s="306" t="s">
        <v>302</v>
      </c>
      <c r="B26" s="286"/>
      <c r="C26" s="286"/>
      <c r="D26" s="294"/>
      <c r="E26" s="286"/>
      <c r="F26" s="307"/>
      <c r="G26" s="307"/>
      <c r="H26" s="307"/>
      <c r="I26" s="307"/>
      <c r="J26" s="307"/>
      <c r="K26" s="307"/>
      <c r="L26" s="307"/>
      <c r="M26" s="307"/>
      <c r="N26" s="307"/>
    </row>
    <row r="27" spans="1:14" x14ac:dyDescent="0.2">
      <c r="A27" s="286"/>
      <c r="B27" s="286"/>
      <c r="C27" s="286"/>
      <c r="D27" s="307"/>
      <c r="E27" s="307"/>
      <c r="F27" s="307"/>
      <c r="G27" s="307"/>
      <c r="H27" s="307"/>
      <c r="I27" s="307"/>
      <c r="J27" s="307"/>
      <c r="K27" s="307"/>
      <c r="L27" s="307"/>
      <c r="M27" s="307"/>
      <c r="N27" s="307"/>
    </row>
    <row r="28" spans="1:14" x14ac:dyDescent="0.2">
      <c r="A28" s="306" t="s">
        <v>303</v>
      </c>
      <c r="B28" s="286"/>
      <c r="C28" s="308">
        <v>124.57</v>
      </c>
      <c r="D28" s="309" t="s">
        <v>553</v>
      </c>
      <c r="E28" s="298" t="s">
        <v>304</v>
      </c>
      <c r="F28" s="286"/>
      <c r="G28" s="286"/>
      <c r="H28" s="286"/>
      <c r="I28" s="286"/>
      <c r="J28" s="286"/>
      <c r="K28" s="286"/>
      <c r="L28" s="310"/>
      <c r="M28" s="310"/>
      <c r="N28" s="286"/>
    </row>
    <row r="29" spans="1:14" x14ac:dyDescent="0.2">
      <c r="A29" s="286"/>
      <c r="B29" s="286" t="s">
        <v>237</v>
      </c>
      <c r="C29" s="311"/>
      <c r="D29" s="312"/>
      <c r="E29" s="298"/>
      <c r="F29" s="286"/>
      <c r="G29" s="286"/>
      <c r="H29" s="286"/>
      <c r="I29" s="286"/>
      <c r="J29" s="286"/>
      <c r="K29" s="286"/>
      <c r="L29" s="286"/>
      <c r="M29" s="286"/>
      <c r="N29" s="286"/>
    </row>
    <row r="30" spans="1:14" x14ac:dyDescent="0.2">
      <c r="A30" s="286"/>
      <c r="B30" s="286" t="s">
        <v>218</v>
      </c>
      <c r="C30" s="308">
        <v>0</v>
      </c>
      <c r="D30" s="309" t="s">
        <v>305</v>
      </c>
      <c r="E30" s="298" t="s">
        <v>304</v>
      </c>
      <c r="F30" s="286"/>
      <c r="G30" s="286" t="s">
        <v>306</v>
      </c>
      <c r="H30" s="286"/>
      <c r="I30" s="286"/>
      <c r="J30" s="286"/>
      <c r="K30" s="286"/>
      <c r="L30" s="308">
        <v>22.29</v>
      </c>
      <c r="M30" s="309" t="s">
        <v>554</v>
      </c>
      <c r="N30" s="298" t="s">
        <v>304</v>
      </c>
    </row>
    <row r="31" spans="1:14" x14ac:dyDescent="0.2">
      <c r="A31" s="286"/>
      <c r="B31" s="286" t="s">
        <v>19</v>
      </c>
      <c r="C31" s="308">
        <v>30.75</v>
      </c>
      <c r="D31" s="313" t="s">
        <v>555</v>
      </c>
      <c r="E31" s="298" t="s">
        <v>304</v>
      </c>
      <c r="F31" s="286"/>
      <c r="G31" s="286" t="s">
        <v>307</v>
      </c>
      <c r="H31" s="286"/>
      <c r="I31" s="286"/>
      <c r="J31" s="286"/>
      <c r="K31" s="286"/>
      <c r="L31" s="314"/>
      <c r="M31" s="314">
        <v>64.8</v>
      </c>
      <c r="N31" s="298" t="s">
        <v>308</v>
      </c>
    </row>
    <row r="32" spans="1:14" x14ac:dyDescent="0.2">
      <c r="A32" s="286"/>
      <c r="B32" s="286" t="s">
        <v>20</v>
      </c>
      <c r="C32" s="308">
        <v>71.570999999999998</v>
      </c>
      <c r="D32" s="313" t="s">
        <v>305</v>
      </c>
      <c r="E32" s="298" t="s">
        <v>304</v>
      </c>
      <c r="F32" s="286"/>
      <c r="G32" s="286" t="s">
        <v>309</v>
      </c>
      <c r="H32" s="286"/>
      <c r="I32" s="286"/>
      <c r="J32" s="286"/>
      <c r="K32" s="286"/>
      <c r="L32" s="314"/>
      <c r="M32" s="314">
        <v>0.1</v>
      </c>
      <c r="N32" s="298" t="s">
        <v>308</v>
      </c>
    </row>
    <row r="33" spans="1:14" x14ac:dyDescent="0.2">
      <c r="A33" s="286"/>
      <c r="B33" s="286" t="s">
        <v>21</v>
      </c>
      <c r="C33" s="308">
        <v>22.248999999999999</v>
      </c>
      <c r="D33" s="309" t="s">
        <v>556</v>
      </c>
      <c r="E33" s="298" t="s">
        <v>304</v>
      </c>
      <c r="F33" s="286"/>
      <c r="G33" s="286" t="s">
        <v>310</v>
      </c>
      <c r="H33" s="286"/>
      <c r="I33" s="286"/>
      <c r="J33" s="286"/>
      <c r="K33" s="286"/>
      <c r="L33" s="411"/>
      <c r="M33" s="411"/>
      <c r="N33" s="286"/>
    </row>
    <row r="34" spans="1:14" x14ac:dyDescent="0.2">
      <c r="A34" s="286"/>
      <c r="B34" s="286"/>
      <c r="C34" s="311"/>
      <c r="D34" s="312"/>
      <c r="E34" s="291"/>
      <c r="F34" s="286"/>
      <c r="G34" s="286"/>
      <c r="H34" s="286"/>
      <c r="I34" s="286"/>
      <c r="J34" s="286"/>
      <c r="K34" s="286"/>
      <c r="L34" s="307"/>
      <c r="M34" s="307"/>
      <c r="N34" s="286"/>
    </row>
    <row r="35" spans="1:14" x14ac:dyDescent="0.2">
      <c r="A35" s="315"/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</row>
    <row r="36" spans="1:14" x14ac:dyDescent="0.2">
      <c r="A36" s="402" t="s">
        <v>11</v>
      </c>
      <c r="B36" s="402" t="s">
        <v>12</v>
      </c>
      <c r="C36" s="402" t="s">
        <v>311</v>
      </c>
      <c r="D36" s="402"/>
      <c r="E36" s="402"/>
      <c r="F36" s="402" t="s">
        <v>312</v>
      </c>
      <c r="G36" s="402" t="s">
        <v>313</v>
      </c>
      <c r="H36" s="402"/>
      <c r="I36" s="402"/>
      <c r="J36" s="402" t="s">
        <v>314</v>
      </c>
      <c r="K36" s="402"/>
      <c r="L36" s="402"/>
      <c r="M36" s="402" t="s">
        <v>315</v>
      </c>
      <c r="N36" s="402" t="s">
        <v>316</v>
      </c>
    </row>
    <row r="37" spans="1:14" x14ac:dyDescent="0.2">
      <c r="A37" s="402"/>
      <c r="B37" s="402"/>
      <c r="C37" s="402"/>
      <c r="D37" s="402"/>
      <c r="E37" s="402"/>
      <c r="F37" s="402"/>
      <c r="G37" s="402"/>
      <c r="H37" s="402"/>
      <c r="I37" s="402"/>
      <c r="J37" s="402"/>
      <c r="K37" s="402"/>
      <c r="L37" s="402"/>
      <c r="M37" s="402"/>
      <c r="N37" s="402"/>
    </row>
    <row r="38" spans="1:14" ht="45" x14ac:dyDescent="0.2">
      <c r="A38" s="402"/>
      <c r="B38" s="402"/>
      <c r="C38" s="402"/>
      <c r="D38" s="402"/>
      <c r="E38" s="402"/>
      <c r="F38" s="402"/>
      <c r="G38" s="316" t="s">
        <v>317</v>
      </c>
      <c r="H38" s="316" t="s">
        <v>318</v>
      </c>
      <c r="I38" s="316" t="s">
        <v>319</v>
      </c>
      <c r="J38" s="316" t="s">
        <v>317</v>
      </c>
      <c r="K38" s="316" t="s">
        <v>318</v>
      </c>
      <c r="L38" s="316" t="s">
        <v>22</v>
      </c>
      <c r="M38" s="402"/>
      <c r="N38" s="402"/>
    </row>
    <row r="39" spans="1:14" x14ac:dyDescent="0.2">
      <c r="A39" s="317">
        <v>1</v>
      </c>
      <c r="B39" s="317">
        <v>2</v>
      </c>
      <c r="C39" s="408">
        <v>3</v>
      </c>
      <c r="D39" s="408"/>
      <c r="E39" s="408"/>
      <c r="F39" s="317">
        <v>4</v>
      </c>
      <c r="G39" s="317">
        <v>5</v>
      </c>
      <c r="H39" s="317">
        <v>6</v>
      </c>
      <c r="I39" s="317">
        <v>7</v>
      </c>
      <c r="J39" s="317">
        <v>8</v>
      </c>
      <c r="K39" s="317">
        <v>9</v>
      </c>
      <c r="L39" s="317">
        <v>10</v>
      </c>
      <c r="M39" s="317">
        <v>11</v>
      </c>
      <c r="N39" s="317">
        <v>12</v>
      </c>
    </row>
    <row r="40" spans="1:14" x14ac:dyDescent="0.2">
      <c r="A40" s="404" t="s">
        <v>557</v>
      </c>
      <c r="B40" s="405"/>
      <c r="C40" s="405"/>
      <c r="D40" s="405"/>
      <c r="E40" s="405"/>
      <c r="F40" s="405"/>
      <c r="G40" s="405"/>
      <c r="H40" s="405"/>
      <c r="I40" s="405"/>
      <c r="J40" s="405"/>
      <c r="K40" s="405"/>
      <c r="L40" s="405"/>
      <c r="M40" s="405"/>
      <c r="N40" s="406"/>
    </row>
    <row r="41" spans="1:14" ht="22.5" x14ac:dyDescent="0.2">
      <c r="A41" s="318" t="s">
        <v>326</v>
      </c>
      <c r="B41" s="319" t="s">
        <v>405</v>
      </c>
      <c r="C41" s="407" t="s">
        <v>558</v>
      </c>
      <c r="D41" s="407"/>
      <c r="E41" s="407"/>
      <c r="F41" s="320" t="s">
        <v>343</v>
      </c>
      <c r="G41" s="320"/>
      <c r="H41" s="320"/>
      <c r="I41" s="320" t="s">
        <v>320</v>
      </c>
      <c r="J41" s="321"/>
      <c r="K41" s="320"/>
      <c r="L41" s="321"/>
      <c r="M41" s="320"/>
      <c r="N41" s="322"/>
    </row>
    <row r="42" spans="1:14" x14ac:dyDescent="0.2">
      <c r="A42" s="323"/>
      <c r="B42" s="324" t="s">
        <v>320</v>
      </c>
      <c r="C42" s="415" t="s">
        <v>25</v>
      </c>
      <c r="D42" s="415"/>
      <c r="E42" s="415"/>
      <c r="F42" s="325"/>
      <c r="G42" s="325"/>
      <c r="H42" s="325"/>
      <c r="I42" s="325"/>
      <c r="J42" s="326">
        <v>20.68</v>
      </c>
      <c r="K42" s="325"/>
      <c r="L42" s="326">
        <v>20.68</v>
      </c>
      <c r="M42" s="325" t="s">
        <v>559</v>
      </c>
      <c r="N42" s="327">
        <v>661</v>
      </c>
    </row>
    <row r="43" spans="1:14" x14ac:dyDescent="0.2">
      <c r="A43" s="323"/>
      <c r="B43" s="324" t="s">
        <v>323</v>
      </c>
      <c r="C43" s="415" t="s">
        <v>4</v>
      </c>
      <c r="D43" s="415"/>
      <c r="E43" s="415"/>
      <c r="F43" s="325"/>
      <c r="G43" s="325"/>
      <c r="H43" s="325"/>
      <c r="I43" s="325"/>
      <c r="J43" s="326">
        <v>8.9700000000000006</v>
      </c>
      <c r="K43" s="325"/>
      <c r="L43" s="326">
        <v>8.9700000000000006</v>
      </c>
      <c r="M43" s="325" t="s">
        <v>560</v>
      </c>
      <c r="N43" s="327">
        <v>94</v>
      </c>
    </row>
    <row r="44" spans="1:14" x14ac:dyDescent="0.2">
      <c r="A44" s="323"/>
      <c r="B44" s="324" t="s">
        <v>324</v>
      </c>
      <c r="C44" s="415" t="s">
        <v>325</v>
      </c>
      <c r="D44" s="415"/>
      <c r="E44" s="415"/>
      <c r="F44" s="325"/>
      <c r="G44" s="325"/>
      <c r="H44" s="325"/>
      <c r="I44" s="325"/>
      <c r="J44" s="326">
        <v>1.1100000000000001</v>
      </c>
      <c r="K44" s="325"/>
      <c r="L44" s="326">
        <v>1.1100000000000001</v>
      </c>
      <c r="M44" s="325" t="s">
        <v>559</v>
      </c>
      <c r="N44" s="327">
        <v>35</v>
      </c>
    </row>
    <row r="45" spans="1:14" x14ac:dyDescent="0.2">
      <c r="A45" s="323"/>
      <c r="B45" s="324" t="s">
        <v>326</v>
      </c>
      <c r="C45" s="415" t="s">
        <v>327</v>
      </c>
      <c r="D45" s="415"/>
      <c r="E45" s="415"/>
      <c r="F45" s="325"/>
      <c r="G45" s="325"/>
      <c r="H45" s="325"/>
      <c r="I45" s="325"/>
      <c r="J45" s="326">
        <v>7.84</v>
      </c>
      <c r="K45" s="325"/>
      <c r="L45" s="326">
        <v>7.84</v>
      </c>
      <c r="M45" s="325" t="s">
        <v>561</v>
      </c>
      <c r="N45" s="327">
        <v>66</v>
      </c>
    </row>
    <row r="46" spans="1:14" x14ac:dyDescent="0.2">
      <c r="A46" s="323"/>
      <c r="B46" s="324"/>
      <c r="C46" s="415" t="s">
        <v>328</v>
      </c>
      <c r="D46" s="415"/>
      <c r="E46" s="415"/>
      <c r="F46" s="325" t="s">
        <v>329</v>
      </c>
      <c r="G46" s="325" t="s">
        <v>453</v>
      </c>
      <c r="H46" s="325"/>
      <c r="I46" s="325" t="s">
        <v>453</v>
      </c>
      <c r="J46" s="326"/>
      <c r="K46" s="325"/>
      <c r="L46" s="326"/>
      <c r="M46" s="325"/>
      <c r="N46" s="327"/>
    </row>
    <row r="47" spans="1:14" x14ac:dyDescent="0.2">
      <c r="A47" s="323"/>
      <c r="B47" s="324"/>
      <c r="C47" s="415" t="s">
        <v>331</v>
      </c>
      <c r="D47" s="415"/>
      <c r="E47" s="415"/>
      <c r="F47" s="325" t="s">
        <v>329</v>
      </c>
      <c r="G47" s="325" t="s">
        <v>455</v>
      </c>
      <c r="H47" s="325"/>
      <c r="I47" s="325" t="s">
        <v>455</v>
      </c>
      <c r="J47" s="326"/>
      <c r="K47" s="325"/>
      <c r="L47" s="326"/>
      <c r="M47" s="325"/>
      <c r="N47" s="327"/>
    </row>
    <row r="48" spans="1:14" x14ac:dyDescent="0.2">
      <c r="A48" s="323"/>
      <c r="B48" s="324"/>
      <c r="C48" s="420" t="s">
        <v>333</v>
      </c>
      <c r="D48" s="420"/>
      <c r="E48" s="420"/>
      <c r="F48" s="328"/>
      <c r="G48" s="328"/>
      <c r="H48" s="328"/>
      <c r="I48" s="328"/>
      <c r="J48" s="329">
        <v>37.49</v>
      </c>
      <c r="K48" s="328"/>
      <c r="L48" s="329">
        <v>37.49</v>
      </c>
      <c r="M48" s="328"/>
      <c r="N48" s="330"/>
    </row>
    <row r="49" spans="1:14" x14ac:dyDescent="0.2">
      <c r="A49" s="323"/>
      <c r="B49" s="324"/>
      <c r="C49" s="415" t="s">
        <v>334</v>
      </c>
      <c r="D49" s="415"/>
      <c r="E49" s="415"/>
      <c r="F49" s="325"/>
      <c r="G49" s="325"/>
      <c r="H49" s="325"/>
      <c r="I49" s="325"/>
      <c r="J49" s="326"/>
      <c r="K49" s="325"/>
      <c r="L49" s="326">
        <v>21.79</v>
      </c>
      <c r="M49" s="325"/>
      <c r="N49" s="327">
        <v>696</v>
      </c>
    </row>
    <row r="50" spans="1:14" ht="45" x14ac:dyDescent="0.2">
      <c r="A50" s="323"/>
      <c r="B50" s="324" t="s">
        <v>394</v>
      </c>
      <c r="C50" s="415" t="s">
        <v>395</v>
      </c>
      <c r="D50" s="415"/>
      <c r="E50" s="415"/>
      <c r="F50" s="325" t="s">
        <v>335</v>
      </c>
      <c r="G50" s="325" t="s">
        <v>396</v>
      </c>
      <c r="H50" s="325"/>
      <c r="I50" s="325" t="s">
        <v>396</v>
      </c>
      <c r="J50" s="326"/>
      <c r="K50" s="325"/>
      <c r="L50" s="326">
        <v>21.14</v>
      </c>
      <c r="M50" s="325"/>
      <c r="N50" s="327">
        <v>675</v>
      </c>
    </row>
    <row r="51" spans="1:14" ht="45" x14ac:dyDescent="0.2">
      <c r="A51" s="323"/>
      <c r="B51" s="324" t="s">
        <v>397</v>
      </c>
      <c r="C51" s="415" t="s">
        <v>398</v>
      </c>
      <c r="D51" s="415"/>
      <c r="E51" s="415"/>
      <c r="F51" s="325" t="s">
        <v>335</v>
      </c>
      <c r="G51" s="325" t="s">
        <v>399</v>
      </c>
      <c r="H51" s="325"/>
      <c r="I51" s="325" t="s">
        <v>399</v>
      </c>
      <c r="J51" s="326"/>
      <c r="K51" s="325"/>
      <c r="L51" s="326">
        <v>11.11</v>
      </c>
      <c r="M51" s="325"/>
      <c r="N51" s="327">
        <v>355</v>
      </c>
    </row>
    <row r="52" spans="1:14" x14ac:dyDescent="0.2">
      <c r="A52" s="331"/>
      <c r="B52" s="332"/>
      <c r="C52" s="407" t="s">
        <v>336</v>
      </c>
      <c r="D52" s="407"/>
      <c r="E52" s="407"/>
      <c r="F52" s="320"/>
      <c r="G52" s="320"/>
      <c r="H52" s="320"/>
      <c r="I52" s="320"/>
      <c r="J52" s="321"/>
      <c r="K52" s="320"/>
      <c r="L52" s="321">
        <v>69.739999999999995</v>
      </c>
      <c r="M52" s="328"/>
      <c r="N52" s="322">
        <v>1851</v>
      </c>
    </row>
    <row r="53" spans="1:14" ht="22.5" x14ac:dyDescent="0.2">
      <c r="A53" s="318" t="s">
        <v>320</v>
      </c>
      <c r="B53" s="319" t="s">
        <v>614</v>
      </c>
      <c r="C53" s="407" t="s">
        <v>562</v>
      </c>
      <c r="D53" s="407"/>
      <c r="E53" s="407"/>
      <c r="F53" s="320" t="s">
        <v>343</v>
      </c>
      <c r="G53" s="320"/>
      <c r="H53" s="320"/>
      <c r="I53" s="320" t="s">
        <v>326</v>
      </c>
      <c r="J53" s="321"/>
      <c r="K53" s="320"/>
      <c r="L53" s="321"/>
      <c r="M53" s="320"/>
      <c r="N53" s="322"/>
    </row>
    <row r="54" spans="1:14" x14ac:dyDescent="0.2">
      <c r="A54" s="323"/>
      <c r="B54" s="324">
        <v>1</v>
      </c>
      <c r="C54" s="415" t="s">
        <v>25</v>
      </c>
      <c r="D54" s="415"/>
      <c r="E54" s="415"/>
      <c r="F54" s="325"/>
      <c r="G54" s="325"/>
      <c r="H54" s="325"/>
      <c r="I54" s="325"/>
      <c r="J54" s="326">
        <v>17.059999999999999</v>
      </c>
      <c r="K54" s="325"/>
      <c r="L54" s="326">
        <v>68.239999999999995</v>
      </c>
      <c r="M54" s="325" t="s">
        <v>559</v>
      </c>
      <c r="N54" s="327">
        <v>2180</v>
      </c>
    </row>
    <row r="55" spans="1:14" x14ac:dyDescent="0.2">
      <c r="A55" s="323"/>
      <c r="B55" s="324" t="s">
        <v>326</v>
      </c>
      <c r="C55" s="415" t="s">
        <v>327</v>
      </c>
      <c r="D55" s="415"/>
      <c r="E55" s="415"/>
      <c r="F55" s="325"/>
      <c r="G55" s="325"/>
      <c r="H55" s="325"/>
      <c r="I55" s="325"/>
      <c r="J55" s="326">
        <v>0.34</v>
      </c>
      <c r="K55" s="325"/>
      <c r="L55" s="326">
        <v>1.36</v>
      </c>
      <c r="M55" s="325" t="s">
        <v>561</v>
      </c>
      <c r="N55" s="327">
        <v>11</v>
      </c>
    </row>
    <row r="56" spans="1:14" x14ac:dyDescent="0.2">
      <c r="A56" s="323"/>
      <c r="B56" s="324"/>
      <c r="C56" s="415" t="s">
        <v>328</v>
      </c>
      <c r="D56" s="415"/>
      <c r="E56" s="415"/>
      <c r="F56" s="325" t="s">
        <v>329</v>
      </c>
      <c r="G56" s="325" t="s">
        <v>323</v>
      </c>
      <c r="H56" s="325"/>
      <c r="I56" s="325" t="s">
        <v>467</v>
      </c>
      <c r="J56" s="326"/>
      <c r="K56" s="325"/>
      <c r="L56" s="326"/>
      <c r="M56" s="325"/>
      <c r="N56" s="327"/>
    </row>
    <row r="57" spans="1:14" x14ac:dyDescent="0.2">
      <c r="A57" s="323"/>
      <c r="B57" s="324"/>
      <c r="C57" s="420" t="s">
        <v>333</v>
      </c>
      <c r="D57" s="420"/>
      <c r="E57" s="420"/>
      <c r="F57" s="328"/>
      <c r="G57" s="328"/>
      <c r="H57" s="328"/>
      <c r="I57" s="328"/>
      <c r="J57" s="329">
        <v>17.399999999999999</v>
      </c>
      <c r="K57" s="328"/>
      <c r="L57" s="329">
        <v>69.599999999999994</v>
      </c>
      <c r="M57" s="328"/>
      <c r="N57" s="330"/>
    </row>
    <row r="58" spans="1:14" x14ac:dyDescent="0.2">
      <c r="A58" s="323"/>
      <c r="B58" s="324"/>
      <c r="C58" s="415" t="s">
        <v>334</v>
      </c>
      <c r="D58" s="415"/>
      <c r="E58" s="415"/>
      <c r="F58" s="325"/>
      <c r="G58" s="325"/>
      <c r="H58" s="325"/>
      <c r="I58" s="325"/>
      <c r="J58" s="326"/>
      <c r="K58" s="325"/>
      <c r="L58" s="326">
        <v>68.239999999999995</v>
      </c>
      <c r="M58" s="325"/>
      <c r="N58" s="327">
        <v>2180</v>
      </c>
    </row>
    <row r="59" spans="1:14" ht="45" x14ac:dyDescent="0.2">
      <c r="A59" s="323"/>
      <c r="B59" s="324" t="s">
        <v>563</v>
      </c>
      <c r="C59" s="415" t="s">
        <v>564</v>
      </c>
      <c r="D59" s="415"/>
      <c r="E59" s="415"/>
      <c r="F59" s="325" t="s">
        <v>335</v>
      </c>
      <c r="G59" s="325" t="s">
        <v>565</v>
      </c>
      <c r="H59" s="325"/>
      <c r="I59" s="325" t="s">
        <v>565</v>
      </c>
      <c r="J59" s="326"/>
      <c r="K59" s="325"/>
      <c r="L59" s="326">
        <v>61.42</v>
      </c>
      <c r="M59" s="325"/>
      <c r="N59" s="327">
        <v>1962</v>
      </c>
    </row>
    <row r="60" spans="1:14" ht="45" x14ac:dyDescent="0.2">
      <c r="A60" s="323"/>
      <c r="B60" s="324" t="s">
        <v>566</v>
      </c>
      <c r="C60" s="415" t="s">
        <v>567</v>
      </c>
      <c r="D60" s="415"/>
      <c r="E60" s="415"/>
      <c r="F60" s="325" t="s">
        <v>335</v>
      </c>
      <c r="G60" s="325" t="s">
        <v>568</v>
      </c>
      <c r="H60" s="325"/>
      <c r="I60" s="325" t="s">
        <v>568</v>
      </c>
      <c r="J60" s="326"/>
      <c r="K60" s="325"/>
      <c r="L60" s="326">
        <v>31.39</v>
      </c>
      <c r="M60" s="325"/>
      <c r="N60" s="327">
        <v>1003</v>
      </c>
    </row>
    <row r="61" spans="1:14" x14ac:dyDescent="0.2">
      <c r="A61" s="331"/>
      <c r="B61" s="332"/>
      <c r="C61" s="407" t="s">
        <v>336</v>
      </c>
      <c r="D61" s="407"/>
      <c r="E61" s="407"/>
      <c r="F61" s="320"/>
      <c r="G61" s="320"/>
      <c r="H61" s="320"/>
      <c r="I61" s="320"/>
      <c r="J61" s="321"/>
      <c r="K61" s="320"/>
      <c r="L61" s="321">
        <v>162.41</v>
      </c>
      <c r="M61" s="328"/>
      <c r="N61" s="322">
        <v>5156</v>
      </c>
    </row>
    <row r="62" spans="1:14" ht="22.5" x14ac:dyDescent="0.2">
      <c r="A62" s="318" t="s">
        <v>323</v>
      </c>
      <c r="B62" s="319" t="s">
        <v>615</v>
      </c>
      <c r="C62" s="407" t="s">
        <v>569</v>
      </c>
      <c r="D62" s="407"/>
      <c r="E62" s="407"/>
      <c r="F62" s="320" t="s">
        <v>343</v>
      </c>
      <c r="G62" s="320"/>
      <c r="H62" s="320"/>
      <c r="I62" s="320" t="s">
        <v>320</v>
      </c>
      <c r="J62" s="321"/>
      <c r="K62" s="320"/>
      <c r="L62" s="321"/>
      <c r="M62" s="320"/>
      <c r="N62" s="322"/>
    </row>
    <row r="63" spans="1:14" x14ac:dyDescent="0.2">
      <c r="A63" s="323"/>
      <c r="B63" s="324">
        <v>1</v>
      </c>
      <c r="C63" s="415" t="s">
        <v>25</v>
      </c>
      <c r="D63" s="415"/>
      <c r="E63" s="415"/>
      <c r="F63" s="325"/>
      <c r="G63" s="325"/>
      <c r="H63" s="325"/>
      <c r="I63" s="325"/>
      <c r="J63" s="326">
        <v>32.450000000000003</v>
      </c>
      <c r="K63" s="325"/>
      <c r="L63" s="326">
        <v>32.450000000000003</v>
      </c>
      <c r="M63" s="325" t="s">
        <v>559</v>
      </c>
      <c r="N63" s="327">
        <v>1036</v>
      </c>
    </row>
    <row r="64" spans="1:14" x14ac:dyDescent="0.2">
      <c r="A64" s="323"/>
      <c r="B64" s="324" t="s">
        <v>326</v>
      </c>
      <c r="C64" s="415" t="s">
        <v>327</v>
      </c>
      <c r="D64" s="415"/>
      <c r="E64" s="415"/>
      <c r="F64" s="325"/>
      <c r="G64" s="325"/>
      <c r="H64" s="325"/>
      <c r="I64" s="325"/>
      <c r="J64" s="326">
        <v>6.51</v>
      </c>
      <c r="K64" s="325"/>
      <c r="L64" s="326">
        <v>6.51</v>
      </c>
      <c r="M64" s="325" t="s">
        <v>561</v>
      </c>
      <c r="N64" s="327">
        <v>55</v>
      </c>
    </row>
    <row r="65" spans="1:14" x14ac:dyDescent="0.2">
      <c r="A65" s="323"/>
      <c r="B65" s="324"/>
      <c r="C65" s="415" t="s">
        <v>328</v>
      </c>
      <c r="D65" s="415"/>
      <c r="E65" s="415"/>
      <c r="F65" s="325" t="s">
        <v>329</v>
      </c>
      <c r="G65" s="325" t="s">
        <v>570</v>
      </c>
      <c r="H65" s="325"/>
      <c r="I65" s="325" t="s">
        <v>570</v>
      </c>
      <c r="J65" s="326"/>
      <c r="K65" s="325"/>
      <c r="L65" s="326"/>
      <c r="M65" s="325"/>
      <c r="N65" s="327"/>
    </row>
    <row r="66" spans="1:14" x14ac:dyDescent="0.2">
      <c r="A66" s="323"/>
      <c r="B66" s="324"/>
      <c r="C66" s="420" t="s">
        <v>333</v>
      </c>
      <c r="D66" s="420"/>
      <c r="E66" s="420"/>
      <c r="F66" s="328"/>
      <c r="G66" s="328"/>
      <c r="H66" s="328"/>
      <c r="I66" s="328"/>
      <c r="J66" s="329">
        <v>38.96</v>
      </c>
      <c r="K66" s="328"/>
      <c r="L66" s="329">
        <v>38.96</v>
      </c>
      <c r="M66" s="328"/>
      <c r="N66" s="330"/>
    </row>
    <row r="67" spans="1:14" x14ac:dyDescent="0.2">
      <c r="A67" s="323"/>
      <c r="B67" s="324"/>
      <c r="C67" s="415" t="s">
        <v>334</v>
      </c>
      <c r="D67" s="415"/>
      <c r="E67" s="415"/>
      <c r="F67" s="325"/>
      <c r="G67" s="325"/>
      <c r="H67" s="325"/>
      <c r="I67" s="325"/>
      <c r="J67" s="326"/>
      <c r="K67" s="325"/>
      <c r="L67" s="326">
        <v>32.450000000000003</v>
      </c>
      <c r="M67" s="325"/>
      <c r="N67" s="327">
        <v>1036</v>
      </c>
    </row>
    <row r="68" spans="1:14" ht="45" x14ac:dyDescent="0.2">
      <c r="A68" s="323"/>
      <c r="B68" s="324" t="s">
        <v>571</v>
      </c>
      <c r="C68" s="415" t="s">
        <v>572</v>
      </c>
      <c r="D68" s="415"/>
      <c r="E68" s="415"/>
      <c r="F68" s="325" t="s">
        <v>335</v>
      </c>
      <c r="G68" s="325" t="s">
        <v>565</v>
      </c>
      <c r="H68" s="325"/>
      <c r="I68" s="325" t="s">
        <v>565</v>
      </c>
      <c r="J68" s="326"/>
      <c r="K68" s="325"/>
      <c r="L68" s="326">
        <v>29.21</v>
      </c>
      <c r="M68" s="325"/>
      <c r="N68" s="327">
        <v>932</v>
      </c>
    </row>
    <row r="69" spans="1:14" ht="45" x14ac:dyDescent="0.2">
      <c r="A69" s="323"/>
      <c r="B69" s="324" t="s">
        <v>573</v>
      </c>
      <c r="C69" s="415" t="s">
        <v>574</v>
      </c>
      <c r="D69" s="415"/>
      <c r="E69" s="415"/>
      <c r="F69" s="325" t="s">
        <v>335</v>
      </c>
      <c r="G69" s="325" t="s">
        <v>568</v>
      </c>
      <c r="H69" s="325"/>
      <c r="I69" s="325" t="s">
        <v>568</v>
      </c>
      <c r="J69" s="326"/>
      <c r="K69" s="325"/>
      <c r="L69" s="326">
        <v>14.93</v>
      </c>
      <c r="M69" s="325"/>
      <c r="N69" s="327">
        <v>477</v>
      </c>
    </row>
    <row r="70" spans="1:14" x14ac:dyDescent="0.2">
      <c r="A70" s="331"/>
      <c r="B70" s="332"/>
      <c r="C70" s="407" t="s">
        <v>336</v>
      </c>
      <c r="D70" s="407"/>
      <c r="E70" s="407"/>
      <c r="F70" s="320"/>
      <c r="G70" s="320"/>
      <c r="H70" s="320"/>
      <c r="I70" s="320"/>
      <c r="J70" s="321"/>
      <c r="K70" s="320"/>
      <c r="L70" s="321">
        <v>83.1</v>
      </c>
      <c r="M70" s="328"/>
      <c r="N70" s="322">
        <v>2500</v>
      </c>
    </row>
    <row r="71" spans="1:14" ht="22.5" x14ac:dyDescent="0.2">
      <c r="A71" s="318" t="s">
        <v>340</v>
      </c>
      <c r="B71" s="319" t="s">
        <v>457</v>
      </c>
      <c r="C71" s="407" t="s">
        <v>458</v>
      </c>
      <c r="D71" s="407"/>
      <c r="E71" s="407"/>
      <c r="F71" s="320" t="s">
        <v>322</v>
      </c>
      <c r="G71" s="320"/>
      <c r="H71" s="320"/>
      <c r="I71" s="320" t="s">
        <v>320</v>
      </c>
      <c r="J71" s="321"/>
      <c r="K71" s="320"/>
      <c r="L71" s="321"/>
      <c r="M71" s="320"/>
      <c r="N71" s="322"/>
    </row>
    <row r="72" spans="1:14" x14ac:dyDescent="0.2">
      <c r="A72" s="323"/>
      <c r="B72" s="324" t="s">
        <v>320</v>
      </c>
      <c r="C72" s="415" t="s">
        <v>25</v>
      </c>
      <c r="D72" s="415"/>
      <c r="E72" s="415"/>
      <c r="F72" s="325"/>
      <c r="G72" s="325"/>
      <c r="H72" s="325"/>
      <c r="I72" s="325"/>
      <c r="J72" s="326">
        <v>50.1</v>
      </c>
      <c r="K72" s="325"/>
      <c r="L72" s="326">
        <v>50.1</v>
      </c>
      <c r="M72" s="325" t="s">
        <v>559</v>
      </c>
      <c r="N72" s="327">
        <v>1600</v>
      </c>
    </row>
    <row r="73" spans="1:14" x14ac:dyDescent="0.2">
      <c r="A73" s="323"/>
      <c r="B73" s="324" t="s">
        <v>326</v>
      </c>
      <c r="C73" s="415" t="s">
        <v>327</v>
      </c>
      <c r="D73" s="415"/>
      <c r="E73" s="415"/>
      <c r="F73" s="325"/>
      <c r="G73" s="325"/>
      <c r="H73" s="325"/>
      <c r="I73" s="325"/>
      <c r="J73" s="326">
        <v>8.17</v>
      </c>
      <c r="K73" s="325"/>
      <c r="L73" s="326">
        <v>8.17</v>
      </c>
      <c r="M73" s="325" t="s">
        <v>561</v>
      </c>
      <c r="N73" s="327">
        <v>69</v>
      </c>
    </row>
    <row r="74" spans="1:14" x14ac:dyDescent="0.2">
      <c r="A74" s="323"/>
      <c r="B74" s="324"/>
      <c r="C74" s="415" t="s">
        <v>328</v>
      </c>
      <c r="D74" s="415"/>
      <c r="E74" s="415"/>
      <c r="F74" s="325" t="s">
        <v>329</v>
      </c>
      <c r="G74" s="325" t="s">
        <v>340</v>
      </c>
      <c r="H74" s="325"/>
      <c r="I74" s="325" t="s">
        <v>340</v>
      </c>
      <c r="J74" s="326"/>
      <c r="K74" s="325"/>
      <c r="L74" s="326"/>
      <c r="M74" s="325"/>
      <c r="N74" s="327"/>
    </row>
    <row r="75" spans="1:14" x14ac:dyDescent="0.2">
      <c r="A75" s="323"/>
      <c r="B75" s="324"/>
      <c r="C75" s="420" t="s">
        <v>333</v>
      </c>
      <c r="D75" s="420"/>
      <c r="E75" s="420"/>
      <c r="F75" s="328"/>
      <c r="G75" s="328"/>
      <c r="H75" s="328"/>
      <c r="I75" s="328"/>
      <c r="J75" s="329">
        <v>58.27</v>
      </c>
      <c r="K75" s="328"/>
      <c r="L75" s="329">
        <v>58.27</v>
      </c>
      <c r="M75" s="328"/>
      <c r="N75" s="330"/>
    </row>
    <row r="76" spans="1:14" x14ac:dyDescent="0.2">
      <c r="A76" s="323"/>
      <c r="B76" s="324"/>
      <c r="C76" s="415" t="s">
        <v>334</v>
      </c>
      <c r="D76" s="415"/>
      <c r="E76" s="415"/>
      <c r="F76" s="325"/>
      <c r="G76" s="325"/>
      <c r="H76" s="325"/>
      <c r="I76" s="325"/>
      <c r="J76" s="326"/>
      <c r="K76" s="325"/>
      <c r="L76" s="326">
        <v>50.1</v>
      </c>
      <c r="M76" s="325"/>
      <c r="N76" s="327">
        <v>1600</v>
      </c>
    </row>
    <row r="77" spans="1:14" ht="45" x14ac:dyDescent="0.2">
      <c r="A77" s="323"/>
      <c r="B77" s="324" t="s">
        <v>460</v>
      </c>
      <c r="C77" s="415" t="s">
        <v>461</v>
      </c>
      <c r="D77" s="415"/>
      <c r="E77" s="415"/>
      <c r="F77" s="325" t="s">
        <v>335</v>
      </c>
      <c r="G77" s="325" t="s">
        <v>462</v>
      </c>
      <c r="H77" s="325"/>
      <c r="I77" s="325" t="s">
        <v>462</v>
      </c>
      <c r="J77" s="326"/>
      <c r="K77" s="325"/>
      <c r="L77" s="326">
        <v>47.6</v>
      </c>
      <c r="M77" s="325"/>
      <c r="N77" s="327">
        <v>1520</v>
      </c>
    </row>
    <row r="78" spans="1:14" ht="45" x14ac:dyDescent="0.2">
      <c r="A78" s="323"/>
      <c r="B78" s="324" t="s">
        <v>463</v>
      </c>
      <c r="C78" s="415" t="s">
        <v>464</v>
      </c>
      <c r="D78" s="415"/>
      <c r="E78" s="415"/>
      <c r="F78" s="325" t="s">
        <v>335</v>
      </c>
      <c r="G78" s="325" t="s">
        <v>465</v>
      </c>
      <c r="H78" s="325"/>
      <c r="I78" s="325" t="s">
        <v>465</v>
      </c>
      <c r="J78" s="326"/>
      <c r="K78" s="325"/>
      <c r="L78" s="326">
        <v>26.55</v>
      </c>
      <c r="M78" s="325"/>
      <c r="N78" s="327">
        <v>848</v>
      </c>
    </row>
    <row r="79" spans="1:14" x14ac:dyDescent="0.2">
      <c r="A79" s="331"/>
      <c r="B79" s="332"/>
      <c r="C79" s="407" t="s">
        <v>336</v>
      </c>
      <c r="D79" s="407"/>
      <c r="E79" s="407"/>
      <c r="F79" s="320"/>
      <c r="G79" s="320"/>
      <c r="H79" s="320"/>
      <c r="I79" s="320"/>
      <c r="J79" s="321"/>
      <c r="K79" s="320"/>
      <c r="L79" s="321">
        <v>132.41999999999999</v>
      </c>
      <c r="M79" s="328"/>
      <c r="N79" s="322">
        <v>4037</v>
      </c>
    </row>
    <row r="80" spans="1:14" ht="22.5" x14ac:dyDescent="0.2">
      <c r="A80" s="318" t="s">
        <v>472</v>
      </c>
      <c r="B80" s="319" t="s">
        <v>473</v>
      </c>
      <c r="C80" s="407" t="s">
        <v>474</v>
      </c>
      <c r="D80" s="407"/>
      <c r="E80" s="407"/>
      <c r="F80" s="320" t="s">
        <v>322</v>
      </c>
      <c r="G80" s="320"/>
      <c r="H80" s="320"/>
      <c r="I80" s="320" t="s">
        <v>323</v>
      </c>
      <c r="J80" s="321"/>
      <c r="K80" s="320"/>
      <c r="L80" s="321"/>
      <c r="M80" s="320"/>
      <c r="N80" s="322"/>
    </row>
    <row r="81" spans="1:14" x14ac:dyDescent="0.2">
      <c r="A81" s="323"/>
      <c r="B81" s="324" t="s">
        <v>320</v>
      </c>
      <c r="C81" s="415" t="s">
        <v>25</v>
      </c>
      <c r="D81" s="415"/>
      <c r="E81" s="415"/>
      <c r="F81" s="325"/>
      <c r="G81" s="325"/>
      <c r="H81" s="325"/>
      <c r="I81" s="325"/>
      <c r="J81" s="326">
        <v>35.520000000000003</v>
      </c>
      <c r="K81" s="325"/>
      <c r="L81" s="326">
        <v>71.040000000000006</v>
      </c>
      <c r="M81" s="325" t="s">
        <v>559</v>
      </c>
      <c r="N81" s="327">
        <v>2269</v>
      </c>
    </row>
    <row r="82" spans="1:14" x14ac:dyDescent="0.2">
      <c r="A82" s="323"/>
      <c r="B82" s="324" t="s">
        <v>326</v>
      </c>
      <c r="C82" s="415" t="s">
        <v>327</v>
      </c>
      <c r="D82" s="415"/>
      <c r="E82" s="415"/>
      <c r="F82" s="325"/>
      <c r="G82" s="325"/>
      <c r="H82" s="325"/>
      <c r="I82" s="325"/>
      <c r="J82" s="326">
        <v>9.8699999999999992</v>
      </c>
      <c r="K82" s="325"/>
      <c r="L82" s="326">
        <v>19.739999999999998</v>
      </c>
      <c r="M82" s="325" t="s">
        <v>561</v>
      </c>
      <c r="N82" s="327">
        <v>166</v>
      </c>
    </row>
    <row r="83" spans="1:14" x14ac:dyDescent="0.2">
      <c r="A83" s="323"/>
      <c r="B83" s="324"/>
      <c r="C83" s="415" t="s">
        <v>328</v>
      </c>
      <c r="D83" s="415"/>
      <c r="E83" s="415"/>
      <c r="F83" s="325" t="s">
        <v>329</v>
      </c>
      <c r="G83" s="325" t="s">
        <v>326</v>
      </c>
      <c r="H83" s="325"/>
      <c r="I83" s="325" t="s">
        <v>467</v>
      </c>
      <c r="J83" s="326"/>
      <c r="K83" s="325"/>
      <c r="L83" s="326"/>
      <c r="M83" s="325"/>
      <c r="N83" s="327"/>
    </row>
    <row r="84" spans="1:14" x14ac:dyDescent="0.2">
      <c r="A84" s="323"/>
      <c r="B84" s="324"/>
      <c r="C84" s="420" t="s">
        <v>333</v>
      </c>
      <c r="D84" s="420"/>
      <c r="E84" s="420"/>
      <c r="F84" s="328"/>
      <c r="G84" s="328"/>
      <c r="H84" s="328"/>
      <c r="I84" s="328"/>
      <c r="J84" s="329">
        <v>45.39</v>
      </c>
      <c r="K84" s="328"/>
      <c r="L84" s="329">
        <v>90.78</v>
      </c>
      <c r="M84" s="328"/>
      <c r="N84" s="330"/>
    </row>
    <row r="85" spans="1:14" x14ac:dyDescent="0.2">
      <c r="A85" s="323"/>
      <c r="B85" s="324"/>
      <c r="C85" s="415" t="s">
        <v>334</v>
      </c>
      <c r="D85" s="415"/>
      <c r="E85" s="415"/>
      <c r="F85" s="325"/>
      <c r="G85" s="325"/>
      <c r="H85" s="325"/>
      <c r="I85" s="325"/>
      <c r="J85" s="326"/>
      <c r="K85" s="325"/>
      <c r="L85" s="326">
        <v>71.040000000000006</v>
      </c>
      <c r="M85" s="325"/>
      <c r="N85" s="327">
        <v>2269</v>
      </c>
    </row>
    <row r="86" spans="1:14" ht="45" x14ac:dyDescent="0.2">
      <c r="A86" s="323"/>
      <c r="B86" s="324" t="s">
        <v>460</v>
      </c>
      <c r="C86" s="415" t="s">
        <v>461</v>
      </c>
      <c r="D86" s="415"/>
      <c r="E86" s="415"/>
      <c r="F86" s="325" t="s">
        <v>335</v>
      </c>
      <c r="G86" s="325" t="s">
        <v>462</v>
      </c>
      <c r="H86" s="325"/>
      <c r="I86" s="325" t="s">
        <v>462</v>
      </c>
      <c r="J86" s="326"/>
      <c r="K86" s="325"/>
      <c r="L86" s="326">
        <v>67.489999999999995</v>
      </c>
      <c r="M86" s="325"/>
      <c r="N86" s="327">
        <v>2156</v>
      </c>
    </row>
    <row r="87" spans="1:14" ht="45" x14ac:dyDescent="0.2">
      <c r="A87" s="323"/>
      <c r="B87" s="324" t="s">
        <v>463</v>
      </c>
      <c r="C87" s="415" t="s">
        <v>464</v>
      </c>
      <c r="D87" s="415"/>
      <c r="E87" s="415"/>
      <c r="F87" s="325" t="s">
        <v>335</v>
      </c>
      <c r="G87" s="325" t="s">
        <v>465</v>
      </c>
      <c r="H87" s="325"/>
      <c r="I87" s="325" t="s">
        <v>465</v>
      </c>
      <c r="J87" s="326"/>
      <c r="K87" s="325"/>
      <c r="L87" s="326">
        <v>37.65</v>
      </c>
      <c r="M87" s="325"/>
      <c r="N87" s="327">
        <v>1203</v>
      </c>
    </row>
    <row r="88" spans="1:14" x14ac:dyDescent="0.2">
      <c r="A88" s="331"/>
      <c r="B88" s="332"/>
      <c r="C88" s="407" t="s">
        <v>336</v>
      </c>
      <c r="D88" s="407"/>
      <c r="E88" s="407"/>
      <c r="F88" s="320"/>
      <c r="G88" s="320"/>
      <c r="H88" s="320"/>
      <c r="I88" s="320"/>
      <c r="J88" s="321"/>
      <c r="K88" s="320"/>
      <c r="L88" s="321">
        <v>195.92</v>
      </c>
      <c r="M88" s="328"/>
      <c r="N88" s="322">
        <v>5794</v>
      </c>
    </row>
    <row r="89" spans="1:14" ht="22.5" x14ac:dyDescent="0.2">
      <c r="A89" s="318" t="s">
        <v>475</v>
      </c>
      <c r="B89" s="319" t="s">
        <v>476</v>
      </c>
      <c r="C89" s="407" t="s">
        <v>477</v>
      </c>
      <c r="D89" s="407"/>
      <c r="E89" s="407"/>
      <c r="F89" s="320" t="s">
        <v>341</v>
      </c>
      <c r="G89" s="320"/>
      <c r="H89" s="320"/>
      <c r="I89" s="320" t="s">
        <v>323</v>
      </c>
      <c r="J89" s="321">
        <v>88.82</v>
      </c>
      <c r="K89" s="320"/>
      <c r="L89" s="321">
        <v>177.64</v>
      </c>
      <c r="M89" s="320" t="s">
        <v>561</v>
      </c>
      <c r="N89" s="322">
        <v>1494</v>
      </c>
    </row>
    <row r="90" spans="1:14" x14ac:dyDescent="0.2">
      <c r="A90" s="331"/>
      <c r="B90" s="332"/>
      <c r="C90" s="291" t="s">
        <v>478</v>
      </c>
      <c r="D90" s="292"/>
      <c r="E90" s="292"/>
      <c r="F90" s="333"/>
      <c r="G90" s="333"/>
      <c r="H90" s="333"/>
      <c r="I90" s="333"/>
      <c r="J90" s="334"/>
      <c r="K90" s="333"/>
      <c r="L90" s="334"/>
      <c r="M90" s="335"/>
      <c r="N90" s="336"/>
    </row>
    <row r="91" spans="1:14" ht="22.5" x14ac:dyDescent="0.2">
      <c r="A91" s="318" t="s">
        <v>479</v>
      </c>
      <c r="B91" s="319" t="s">
        <v>480</v>
      </c>
      <c r="C91" s="407" t="s">
        <v>481</v>
      </c>
      <c r="D91" s="407"/>
      <c r="E91" s="407"/>
      <c r="F91" s="320" t="s">
        <v>445</v>
      </c>
      <c r="G91" s="320"/>
      <c r="H91" s="320"/>
      <c r="I91" s="320" t="s">
        <v>575</v>
      </c>
      <c r="J91" s="321"/>
      <c r="K91" s="320"/>
      <c r="L91" s="321"/>
      <c r="M91" s="320"/>
      <c r="N91" s="322"/>
    </row>
    <row r="92" spans="1:14" x14ac:dyDescent="0.2">
      <c r="A92" s="323"/>
      <c r="B92" s="324" t="s">
        <v>320</v>
      </c>
      <c r="C92" s="415" t="s">
        <v>25</v>
      </c>
      <c r="D92" s="415"/>
      <c r="E92" s="415"/>
      <c r="F92" s="325"/>
      <c r="G92" s="325"/>
      <c r="H92" s="325"/>
      <c r="I92" s="325"/>
      <c r="J92" s="326">
        <v>10.09</v>
      </c>
      <c r="K92" s="325"/>
      <c r="L92" s="326">
        <v>8.07</v>
      </c>
      <c r="M92" s="325" t="s">
        <v>559</v>
      </c>
      <c r="N92" s="327">
        <v>258</v>
      </c>
    </row>
    <row r="93" spans="1:14" x14ac:dyDescent="0.2">
      <c r="A93" s="323"/>
      <c r="B93" s="324" t="s">
        <v>323</v>
      </c>
      <c r="C93" s="415" t="s">
        <v>4</v>
      </c>
      <c r="D93" s="415"/>
      <c r="E93" s="415"/>
      <c r="F93" s="325"/>
      <c r="G93" s="325"/>
      <c r="H93" s="325"/>
      <c r="I93" s="325"/>
      <c r="J93" s="326">
        <v>2.41</v>
      </c>
      <c r="K93" s="325"/>
      <c r="L93" s="326">
        <v>1.93</v>
      </c>
      <c r="M93" s="325" t="s">
        <v>560</v>
      </c>
      <c r="N93" s="327">
        <v>20</v>
      </c>
    </row>
    <row r="94" spans="1:14" x14ac:dyDescent="0.2">
      <c r="A94" s="323"/>
      <c r="B94" s="324" t="s">
        <v>324</v>
      </c>
      <c r="C94" s="415" t="s">
        <v>325</v>
      </c>
      <c r="D94" s="415"/>
      <c r="E94" s="415"/>
      <c r="F94" s="325"/>
      <c r="G94" s="325"/>
      <c r="H94" s="325"/>
      <c r="I94" s="325"/>
      <c r="J94" s="326">
        <v>0.14000000000000001</v>
      </c>
      <c r="K94" s="325"/>
      <c r="L94" s="326">
        <v>0.11</v>
      </c>
      <c r="M94" s="325" t="s">
        <v>559</v>
      </c>
      <c r="N94" s="327">
        <v>4</v>
      </c>
    </row>
    <row r="95" spans="1:14" x14ac:dyDescent="0.2">
      <c r="A95" s="323"/>
      <c r="B95" s="324" t="s">
        <v>326</v>
      </c>
      <c r="C95" s="415" t="s">
        <v>327</v>
      </c>
      <c r="D95" s="415"/>
      <c r="E95" s="415"/>
      <c r="F95" s="325"/>
      <c r="G95" s="325"/>
      <c r="H95" s="325"/>
      <c r="I95" s="325"/>
      <c r="J95" s="326">
        <v>13.17</v>
      </c>
      <c r="K95" s="325"/>
      <c r="L95" s="326">
        <v>10.54</v>
      </c>
      <c r="M95" s="325" t="s">
        <v>561</v>
      </c>
      <c r="N95" s="327">
        <v>89</v>
      </c>
    </row>
    <row r="96" spans="1:14" x14ac:dyDescent="0.2">
      <c r="A96" s="323"/>
      <c r="B96" s="324"/>
      <c r="C96" s="415" t="s">
        <v>328</v>
      </c>
      <c r="D96" s="415"/>
      <c r="E96" s="415"/>
      <c r="F96" s="325" t="s">
        <v>329</v>
      </c>
      <c r="G96" s="325" t="s">
        <v>483</v>
      </c>
      <c r="H96" s="325"/>
      <c r="I96" s="325" t="s">
        <v>576</v>
      </c>
      <c r="J96" s="326"/>
      <c r="K96" s="325"/>
      <c r="L96" s="326"/>
      <c r="M96" s="325"/>
      <c r="N96" s="327"/>
    </row>
    <row r="97" spans="1:14" x14ac:dyDescent="0.2">
      <c r="A97" s="323"/>
      <c r="B97" s="324"/>
      <c r="C97" s="415" t="s">
        <v>331</v>
      </c>
      <c r="D97" s="415"/>
      <c r="E97" s="415"/>
      <c r="F97" s="325" t="s">
        <v>329</v>
      </c>
      <c r="G97" s="325" t="s">
        <v>332</v>
      </c>
      <c r="H97" s="325"/>
      <c r="I97" s="325" t="s">
        <v>577</v>
      </c>
      <c r="J97" s="326"/>
      <c r="K97" s="325"/>
      <c r="L97" s="326"/>
      <c r="M97" s="325"/>
      <c r="N97" s="327"/>
    </row>
    <row r="98" spans="1:14" x14ac:dyDescent="0.2">
      <c r="A98" s="323"/>
      <c r="B98" s="324"/>
      <c r="C98" s="420" t="s">
        <v>333</v>
      </c>
      <c r="D98" s="420"/>
      <c r="E98" s="420"/>
      <c r="F98" s="328"/>
      <c r="G98" s="328"/>
      <c r="H98" s="328"/>
      <c r="I98" s="328"/>
      <c r="J98" s="329">
        <v>25.67</v>
      </c>
      <c r="K98" s="328"/>
      <c r="L98" s="329">
        <v>20.54</v>
      </c>
      <c r="M98" s="328"/>
      <c r="N98" s="330"/>
    </row>
    <row r="99" spans="1:14" x14ac:dyDescent="0.2">
      <c r="A99" s="323"/>
      <c r="B99" s="324"/>
      <c r="C99" s="415" t="s">
        <v>334</v>
      </c>
      <c r="D99" s="415"/>
      <c r="E99" s="415"/>
      <c r="F99" s="325"/>
      <c r="G99" s="325"/>
      <c r="H99" s="325"/>
      <c r="I99" s="325"/>
      <c r="J99" s="326"/>
      <c r="K99" s="325"/>
      <c r="L99" s="326">
        <v>8.18</v>
      </c>
      <c r="M99" s="325"/>
      <c r="N99" s="327">
        <v>262</v>
      </c>
    </row>
    <row r="100" spans="1:14" ht="45" x14ac:dyDescent="0.2">
      <c r="A100" s="323"/>
      <c r="B100" s="324" t="s">
        <v>394</v>
      </c>
      <c r="C100" s="415" t="s">
        <v>395</v>
      </c>
      <c r="D100" s="415"/>
      <c r="E100" s="415"/>
      <c r="F100" s="325" t="s">
        <v>335</v>
      </c>
      <c r="G100" s="325" t="s">
        <v>396</v>
      </c>
      <c r="H100" s="325"/>
      <c r="I100" s="325" t="s">
        <v>396</v>
      </c>
      <c r="J100" s="326"/>
      <c r="K100" s="325"/>
      <c r="L100" s="326">
        <v>7.93</v>
      </c>
      <c r="M100" s="325"/>
      <c r="N100" s="327">
        <v>254</v>
      </c>
    </row>
    <row r="101" spans="1:14" ht="45" x14ac:dyDescent="0.2">
      <c r="A101" s="323"/>
      <c r="B101" s="324" t="s">
        <v>397</v>
      </c>
      <c r="C101" s="415" t="s">
        <v>398</v>
      </c>
      <c r="D101" s="415"/>
      <c r="E101" s="415"/>
      <c r="F101" s="325" t="s">
        <v>335</v>
      </c>
      <c r="G101" s="325" t="s">
        <v>399</v>
      </c>
      <c r="H101" s="325"/>
      <c r="I101" s="325" t="s">
        <v>399</v>
      </c>
      <c r="J101" s="326"/>
      <c r="K101" s="325"/>
      <c r="L101" s="326">
        <v>4.17</v>
      </c>
      <c r="M101" s="325"/>
      <c r="N101" s="327">
        <v>134</v>
      </c>
    </row>
    <row r="102" spans="1:14" x14ac:dyDescent="0.2">
      <c r="A102" s="331"/>
      <c r="B102" s="332"/>
      <c r="C102" s="407" t="s">
        <v>336</v>
      </c>
      <c r="D102" s="407"/>
      <c r="E102" s="407"/>
      <c r="F102" s="320"/>
      <c r="G102" s="320"/>
      <c r="H102" s="320"/>
      <c r="I102" s="320"/>
      <c r="J102" s="321"/>
      <c r="K102" s="320"/>
      <c r="L102" s="321">
        <v>32.64</v>
      </c>
      <c r="M102" s="328"/>
      <c r="N102" s="322">
        <v>755</v>
      </c>
    </row>
    <row r="103" spans="1:14" ht="22.5" x14ac:dyDescent="0.2">
      <c r="A103" s="318" t="s">
        <v>486</v>
      </c>
      <c r="B103" s="319" t="s">
        <v>487</v>
      </c>
      <c r="C103" s="407" t="s">
        <v>488</v>
      </c>
      <c r="D103" s="407"/>
      <c r="E103" s="407"/>
      <c r="F103" s="320" t="s">
        <v>489</v>
      </c>
      <c r="G103" s="320"/>
      <c r="H103" s="320"/>
      <c r="I103" s="320" t="s">
        <v>388</v>
      </c>
      <c r="J103" s="321"/>
      <c r="K103" s="320"/>
      <c r="L103" s="321"/>
      <c r="M103" s="320"/>
      <c r="N103" s="322"/>
    </row>
    <row r="104" spans="1:14" x14ac:dyDescent="0.2">
      <c r="A104" s="323"/>
      <c r="B104" s="324" t="s">
        <v>320</v>
      </c>
      <c r="C104" s="415" t="s">
        <v>25</v>
      </c>
      <c r="D104" s="415"/>
      <c r="E104" s="415"/>
      <c r="F104" s="325"/>
      <c r="G104" s="325"/>
      <c r="H104" s="325"/>
      <c r="I104" s="325"/>
      <c r="J104" s="326">
        <v>96.19</v>
      </c>
      <c r="K104" s="325"/>
      <c r="L104" s="326">
        <v>115.43</v>
      </c>
      <c r="M104" s="325" t="s">
        <v>559</v>
      </c>
      <c r="N104" s="327">
        <v>3687</v>
      </c>
    </row>
    <row r="105" spans="1:14" x14ac:dyDescent="0.2">
      <c r="A105" s="323"/>
      <c r="B105" s="324" t="s">
        <v>326</v>
      </c>
      <c r="C105" s="415" t="s">
        <v>327</v>
      </c>
      <c r="D105" s="415"/>
      <c r="E105" s="415"/>
      <c r="F105" s="325"/>
      <c r="G105" s="325"/>
      <c r="H105" s="325"/>
      <c r="I105" s="325"/>
      <c r="J105" s="326">
        <v>1.92</v>
      </c>
      <c r="K105" s="325"/>
      <c r="L105" s="326">
        <v>2.2999999999999998</v>
      </c>
      <c r="M105" s="325" t="s">
        <v>561</v>
      </c>
      <c r="N105" s="327">
        <v>19</v>
      </c>
    </row>
    <row r="106" spans="1:14" x14ac:dyDescent="0.2">
      <c r="A106" s="323"/>
      <c r="B106" s="324"/>
      <c r="C106" s="415" t="s">
        <v>328</v>
      </c>
      <c r="D106" s="415"/>
      <c r="E106" s="415"/>
      <c r="F106" s="325" t="s">
        <v>329</v>
      </c>
      <c r="G106" s="325" t="s">
        <v>491</v>
      </c>
      <c r="H106" s="325"/>
      <c r="I106" s="325" t="s">
        <v>578</v>
      </c>
      <c r="J106" s="326"/>
      <c r="K106" s="325"/>
      <c r="L106" s="326"/>
      <c r="M106" s="325"/>
      <c r="N106" s="327"/>
    </row>
    <row r="107" spans="1:14" x14ac:dyDescent="0.2">
      <c r="A107" s="323"/>
      <c r="B107" s="324"/>
      <c r="C107" s="420" t="s">
        <v>333</v>
      </c>
      <c r="D107" s="420"/>
      <c r="E107" s="420"/>
      <c r="F107" s="328"/>
      <c r="G107" s="328"/>
      <c r="H107" s="328"/>
      <c r="I107" s="328"/>
      <c r="J107" s="329">
        <v>98.11</v>
      </c>
      <c r="K107" s="328"/>
      <c r="L107" s="329">
        <v>117.73</v>
      </c>
      <c r="M107" s="328"/>
      <c r="N107" s="330"/>
    </row>
    <row r="108" spans="1:14" x14ac:dyDescent="0.2">
      <c r="A108" s="323"/>
      <c r="B108" s="324"/>
      <c r="C108" s="415" t="s">
        <v>334</v>
      </c>
      <c r="D108" s="415"/>
      <c r="E108" s="415"/>
      <c r="F108" s="325"/>
      <c r="G108" s="325"/>
      <c r="H108" s="325"/>
      <c r="I108" s="325"/>
      <c r="J108" s="326"/>
      <c r="K108" s="325"/>
      <c r="L108" s="326">
        <v>115.43</v>
      </c>
      <c r="M108" s="325"/>
      <c r="N108" s="327">
        <v>3687</v>
      </c>
    </row>
    <row r="109" spans="1:14" ht="45" x14ac:dyDescent="0.2">
      <c r="A109" s="323"/>
      <c r="B109" s="324" t="s">
        <v>394</v>
      </c>
      <c r="C109" s="415" t="s">
        <v>395</v>
      </c>
      <c r="D109" s="415"/>
      <c r="E109" s="415"/>
      <c r="F109" s="325" t="s">
        <v>335</v>
      </c>
      <c r="G109" s="325" t="s">
        <v>396</v>
      </c>
      <c r="H109" s="325"/>
      <c r="I109" s="325" t="s">
        <v>396</v>
      </c>
      <c r="J109" s="326"/>
      <c r="K109" s="325"/>
      <c r="L109" s="326">
        <v>111.97</v>
      </c>
      <c r="M109" s="325"/>
      <c r="N109" s="327">
        <v>3576</v>
      </c>
    </row>
    <row r="110" spans="1:14" ht="45" x14ac:dyDescent="0.2">
      <c r="A110" s="323"/>
      <c r="B110" s="324" t="s">
        <v>397</v>
      </c>
      <c r="C110" s="415" t="s">
        <v>398</v>
      </c>
      <c r="D110" s="415"/>
      <c r="E110" s="415"/>
      <c r="F110" s="325" t="s">
        <v>335</v>
      </c>
      <c r="G110" s="325" t="s">
        <v>399</v>
      </c>
      <c r="H110" s="325"/>
      <c r="I110" s="325" t="s">
        <v>399</v>
      </c>
      <c r="J110" s="326"/>
      <c r="K110" s="325"/>
      <c r="L110" s="326">
        <v>58.87</v>
      </c>
      <c r="M110" s="325"/>
      <c r="N110" s="327">
        <v>1880</v>
      </c>
    </row>
    <row r="111" spans="1:14" x14ac:dyDescent="0.2">
      <c r="A111" s="331"/>
      <c r="B111" s="332"/>
      <c r="C111" s="407" t="s">
        <v>336</v>
      </c>
      <c r="D111" s="407"/>
      <c r="E111" s="407"/>
      <c r="F111" s="320"/>
      <c r="G111" s="320"/>
      <c r="H111" s="320"/>
      <c r="I111" s="320"/>
      <c r="J111" s="321"/>
      <c r="K111" s="320"/>
      <c r="L111" s="321">
        <v>288.57</v>
      </c>
      <c r="M111" s="328"/>
      <c r="N111" s="322">
        <v>9162</v>
      </c>
    </row>
    <row r="112" spans="1:14" x14ac:dyDescent="0.2">
      <c r="A112" s="333"/>
      <c r="B112" s="332"/>
      <c r="C112" s="332"/>
      <c r="D112" s="332"/>
      <c r="E112" s="332"/>
      <c r="F112" s="333"/>
      <c r="G112" s="333"/>
      <c r="H112" s="333"/>
      <c r="I112" s="333"/>
      <c r="J112" s="337"/>
      <c r="K112" s="333"/>
      <c r="L112" s="337"/>
      <c r="M112" s="325"/>
      <c r="N112" s="337"/>
    </row>
    <row r="113" spans="1:14" x14ac:dyDescent="0.2">
      <c r="A113" s="338"/>
      <c r="B113" s="339"/>
      <c r="C113" s="407" t="s">
        <v>579</v>
      </c>
      <c r="D113" s="407"/>
      <c r="E113" s="407"/>
      <c r="F113" s="407"/>
      <c r="G113" s="407"/>
      <c r="H113" s="407"/>
      <c r="I113" s="407"/>
      <c r="J113" s="407"/>
      <c r="K113" s="407"/>
      <c r="L113" s="340"/>
      <c r="M113" s="341"/>
      <c r="N113" s="342"/>
    </row>
    <row r="114" spans="1:14" x14ac:dyDescent="0.2">
      <c r="A114" s="343"/>
      <c r="B114" s="324"/>
      <c r="C114" s="415" t="s">
        <v>349</v>
      </c>
      <c r="D114" s="415"/>
      <c r="E114" s="415"/>
      <c r="F114" s="415"/>
      <c r="G114" s="415"/>
      <c r="H114" s="415"/>
      <c r="I114" s="415"/>
      <c r="J114" s="415"/>
      <c r="K114" s="415"/>
      <c r="L114" s="344">
        <v>611.01</v>
      </c>
      <c r="M114" s="345"/>
      <c r="N114" s="346"/>
    </row>
    <row r="115" spans="1:14" x14ac:dyDescent="0.2">
      <c r="A115" s="343"/>
      <c r="B115" s="324"/>
      <c r="C115" s="415" t="s">
        <v>350</v>
      </c>
      <c r="D115" s="415"/>
      <c r="E115" s="415"/>
      <c r="F115" s="415"/>
      <c r="G115" s="415"/>
      <c r="H115" s="415"/>
      <c r="I115" s="415"/>
      <c r="J115" s="415"/>
      <c r="K115" s="415"/>
      <c r="L115" s="344"/>
      <c r="M115" s="345"/>
      <c r="N115" s="346"/>
    </row>
    <row r="116" spans="1:14" x14ac:dyDescent="0.2">
      <c r="A116" s="343"/>
      <c r="B116" s="324"/>
      <c r="C116" s="415" t="s">
        <v>351</v>
      </c>
      <c r="D116" s="415"/>
      <c r="E116" s="415"/>
      <c r="F116" s="415"/>
      <c r="G116" s="415"/>
      <c r="H116" s="415"/>
      <c r="I116" s="415"/>
      <c r="J116" s="415"/>
      <c r="K116" s="415"/>
      <c r="L116" s="344">
        <v>366.01</v>
      </c>
      <c r="M116" s="345"/>
      <c r="N116" s="346"/>
    </row>
    <row r="117" spans="1:14" x14ac:dyDescent="0.2">
      <c r="A117" s="343"/>
      <c r="B117" s="324"/>
      <c r="C117" s="415" t="s">
        <v>352</v>
      </c>
      <c r="D117" s="415"/>
      <c r="E117" s="415"/>
      <c r="F117" s="415"/>
      <c r="G117" s="415"/>
      <c r="H117" s="415"/>
      <c r="I117" s="415"/>
      <c r="J117" s="415"/>
      <c r="K117" s="415"/>
      <c r="L117" s="344">
        <v>10.9</v>
      </c>
      <c r="M117" s="345"/>
      <c r="N117" s="346"/>
    </row>
    <row r="118" spans="1:14" x14ac:dyDescent="0.2">
      <c r="A118" s="343"/>
      <c r="B118" s="324"/>
      <c r="C118" s="415" t="s">
        <v>353</v>
      </c>
      <c r="D118" s="415"/>
      <c r="E118" s="415"/>
      <c r="F118" s="415"/>
      <c r="G118" s="415"/>
      <c r="H118" s="415"/>
      <c r="I118" s="415"/>
      <c r="J118" s="415"/>
      <c r="K118" s="415"/>
      <c r="L118" s="344">
        <v>1.22</v>
      </c>
      <c r="M118" s="345"/>
      <c r="N118" s="346"/>
    </row>
    <row r="119" spans="1:14" x14ac:dyDescent="0.2">
      <c r="A119" s="343"/>
      <c r="B119" s="324"/>
      <c r="C119" s="415" t="s">
        <v>354</v>
      </c>
      <c r="D119" s="415"/>
      <c r="E119" s="415"/>
      <c r="F119" s="415"/>
      <c r="G119" s="415"/>
      <c r="H119" s="415"/>
      <c r="I119" s="415"/>
      <c r="J119" s="415"/>
      <c r="K119" s="415"/>
      <c r="L119" s="344">
        <v>234.1</v>
      </c>
      <c r="M119" s="345"/>
      <c r="N119" s="346"/>
    </row>
    <row r="120" spans="1:14" x14ac:dyDescent="0.2">
      <c r="A120" s="343"/>
      <c r="B120" s="324"/>
      <c r="C120" s="415" t="s">
        <v>355</v>
      </c>
      <c r="D120" s="415"/>
      <c r="E120" s="415"/>
      <c r="F120" s="415"/>
      <c r="G120" s="415"/>
      <c r="H120" s="415"/>
      <c r="I120" s="415"/>
      <c r="J120" s="415"/>
      <c r="K120" s="415"/>
      <c r="L120" s="344">
        <v>1142.44</v>
      </c>
      <c r="M120" s="345"/>
      <c r="N120" s="346"/>
    </row>
    <row r="121" spans="1:14" x14ac:dyDescent="0.2">
      <c r="A121" s="343"/>
      <c r="B121" s="324"/>
      <c r="C121" s="415" t="s">
        <v>350</v>
      </c>
      <c r="D121" s="415"/>
      <c r="E121" s="415"/>
      <c r="F121" s="415"/>
      <c r="G121" s="415"/>
      <c r="H121" s="415"/>
      <c r="I121" s="415"/>
      <c r="J121" s="415"/>
      <c r="K121" s="415"/>
      <c r="L121" s="344"/>
      <c r="M121" s="345"/>
      <c r="N121" s="346"/>
    </row>
    <row r="122" spans="1:14" x14ac:dyDescent="0.2">
      <c r="A122" s="343"/>
      <c r="B122" s="324"/>
      <c r="C122" s="415" t="s">
        <v>356</v>
      </c>
      <c r="D122" s="415"/>
      <c r="E122" s="415"/>
      <c r="F122" s="415"/>
      <c r="G122" s="415"/>
      <c r="H122" s="415"/>
      <c r="I122" s="415"/>
      <c r="J122" s="415"/>
      <c r="K122" s="415"/>
      <c r="L122" s="344">
        <v>366.01</v>
      </c>
      <c r="M122" s="345"/>
      <c r="N122" s="346"/>
    </row>
    <row r="123" spans="1:14" x14ac:dyDescent="0.2">
      <c r="A123" s="343"/>
      <c r="B123" s="324"/>
      <c r="C123" s="415" t="s">
        <v>357</v>
      </c>
      <c r="D123" s="415"/>
      <c r="E123" s="415"/>
      <c r="F123" s="415"/>
      <c r="G123" s="415"/>
      <c r="H123" s="415"/>
      <c r="I123" s="415"/>
      <c r="J123" s="415"/>
      <c r="K123" s="415"/>
      <c r="L123" s="344">
        <v>10.9</v>
      </c>
      <c r="M123" s="345"/>
      <c r="N123" s="346"/>
    </row>
    <row r="124" spans="1:14" x14ac:dyDescent="0.2">
      <c r="A124" s="343"/>
      <c r="B124" s="324"/>
      <c r="C124" s="415" t="s">
        <v>358</v>
      </c>
      <c r="D124" s="415"/>
      <c r="E124" s="415"/>
      <c r="F124" s="415"/>
      <c r="G124" s="415"/>
      <c r="H124" s="415"/>
      <c r="I124" s="415"/>
      <c r="J124" s="415"/>
      <c r="K124" s="415"/>
      <c r="L124" s="344">
        <v>1.22</v>
      </c>
      <c r="M124" s="345"/>
      <c r="N124" s="346"/>
    </row>
    <row r="125" spans="1:14" x14ac:dyDescent="0.2">
      <c r="A125" s="343"/>
      <c r="B125" s="324"/>
      <c r="C125" s="415" t="s">
        <v>359</v>
      </c>
      <c r="D125" s="415"/>
      <c r="E125" s="415"/>
      <c r="F125" s="415"/>
      <c r="G125" s="415"/>
      <c r="H125" s="415"/>
      <c r="I125" s="415"/>
      <c r="J125" s="415"/>
      <c r="K125" s="415"/>
      <c r="L125" s="344">
        <v>234.1</v>
      </c>
      <c r="M125" s="345"/>
      <c r="N125" s="346"/>
    </row>
    <row r="126" spans="1:14" x14ac:dyDescent="0.2">
      <c r="A126" s="343"/>
      <c r="B126" s="324"/>
      <c r="C126" s="415" t="s">
        <v>360</v>
      </c>
      <c r="D126" s="415"/>
      <c r="E126" s="415"/>
      <c r="F126" s="415"/>
      <c r="G126" s="415"/>
      <c r="H126" s="415"/>
      <c r="I126" s="415"/>
      <c r="J126" s="415"/>
      <c r="K126" s="415"/>
      <c r="L126" s="344">
        <v>346.76</v>
      </c>
      <c r="M126" s="345"/>
      <c r="N126" s="346"/>
    </row>
    <row r="127" spans="1:14" x14ac:dyDescent="0.2">
      <c r="A127" s="343"/>
      <c r="B127" s="324"/>
      <c r="C127" s="415" t="s">
        <v>361</v>
      </c>
      <c r="D127" s="415"/>
      <c r="E127" s="415"/>
      <c r="F127" s="415"/>
      <c r="G127" s="415"/>
      <c r="H127" s="415"/>
      <c r="I127" s="415"/>
      <c r="J127" s="415"/>
      <c r="K127" s="415"/>
      <c r="L127" s="344">
        <v>184.67</v>
      </c>
      <c r="M127" s="345"/>
      <c r="N127" s="346"/>
    </row>
    <row r="128" spans="1:14" x14ac:dyDescent="0.2">
      <c r="A128" s="343"/>
      <c r="B128" s="324"/>
      <c r="C128" s="415" t="s">
        <v>362</v>
      </c>
      <c r="D128" s="415"/>
      <c r="E128" s="415"/>
      <c r="F128" s="415"/>
      <c r="G128" s="415"/>
      <c r="H128" s="415"/>
      <c r="I128" s="415"/>
      <c r="J128" s="415"/>
      <c r="K128" s="415"/>
      <c r="L128" s="344">
        <v>367.23</v>
      </c>
      <c r="M128" s="345"/>
      <c r="N128" s="346"/>
    </row>
    <row r="129" spans="1:14" x14ac:dyDescent="0.2">
      <c r="A129" s="343"/>
      <c r="B129" s="324"/>
      <c r="C129" s="415" t="s">
        <v>363</v>
      </c>
      <c r="D129" s="415"/>
      <c r="E129" s="415"/>
      <c r="F129" s="415"/>
      <c r="G129" s="415"/>
      <c r="H129" s="415"/>
      <c r="I129" s="415"/>
      <c r="J129" s="415"/>
      <c r="K129" s="415"/>
      <c r="L129" s="344">
        <v>346.76</v>
      </c>
      <c r="M129" s="345"/>
      <c r="N129" s="346"/>
    </row>
    <row r="130" spans="1:14" x14ac:dyDescent="0.2">
      <c r="A130" s="343"/>
      <c r="B130" s="324"/>
      <c r="C130" s="415" t="s">
        <v>364</v>
      </c>
      <c r="D130" s="415"/>
      <c r="E130" s="415"/>
      <c r="F130" s="415"/>
      <c r="G130" s="415"/>
      <c r="H130" s="415"/>
      <c r="I130" s="415"/>
      <c r="J130" s="415"/>
      <c r="K130" s="415"/>
      <c r="L130" s="344">
        <v>184.67</v>
      </c>
      <c r="M130" s="345"/>
      <c r="N130" s="346"/>
    </row>
    <row r="131" spans="1:14" x14ac:dyDescent="0.2">
      <c r="A131" s="343"/>
      <c r="B131" s="337"/>
      <c r="C131" s="421" t="s">
        <v>580</v>
      </c>
      <c r="D131" s="421"/>
      <c r="E131" s="421"/>
      <c r="F131" s="421"/>
      <c r="G131" s="421"/>
      <c r="H131" s="421"/>
      <c r="I131" s="421"/>
      <c r="J131" s="421"/>
      <c r="K131" s="421"/>
      <c r="L131" s="347">
        <v>1142.44</v>
      </c>
      <c r="M131" s="348"/>
      <c r="N131" s="349"/>
    </row>
    <row r="132" spans="1:14" x14ac:dyDescent="0.2">
      <c r="A132" s="404" t="s">
        <v>581</v>
      </c>
      <c r="B132" s="405"/>
      <c r="C132" s="405"/>
      <c r="D132" s="405"/>
      <c r="E132" s="405"/>
      <c r="F132" s="405"/>
      <c r="G132" s="405"/>
      <c r="H132" s="405"/>
      <c r="I132" s="405"/>
      <c r="J132" s="405"/>
      <c r="K132" s="405"/>
      <c r="L132" s="405"/>
      <c r="M132" s="405"/>
      <c r="N132" s="406"/>
    </row>
    <row r="133" spans="1:14" ht="22.5" x14ac:dyDescent="0.2">
      <c r="A133" s="318" t="s">
        <v>496</v>
      </c>
      <c r="B133" s="319" t="s">
        <v>616</v>
      </c>
      <c r="C133" s="407" t="s">
        <v>582</v>
      </c>
      <c r="D133" s="407"/>
      <c r="E133" s="407"/>
      <c r="F133" s="320" t="s">
        <v>343</v>
      </c>
      <c r="G133" s="320"/>
      <c r="H133" s="320"/>
      <c r="I133" s="320" t="s">
        <v>320</v>
      </c>
      <c r="J133" s="321"/>
      <c r="K133" s="320"/>
      <c r="L133" s="321"/>
      <c r="M133" s="320"/>
      <c r="N133" s="322"/>
    </row>
    <row r="134" spans="1:14" x14ac:dyDescent="0.2">
      <c r="A134" s="323"/>
      <c r="B134" s="324" t="s">
        <v>320</v>
      </c>
      <c r="C134" s="415" t="s">
        <v>25</v>
      </c>
      <c r="D134" s="415"/>
      <c r="E134" s="415"/>
      <c r="F134" s="325"/>
      <c r="G134" s="325"/>
      <c r="H134" s="325"/>
      <c r="I134" s="325"/>
      <c r="J134" s="326">
        <v>54.55</v>
      </c>
      <c r="K134" s="325"/>
      <c r="L134" s="326">
        <v>54.55</v>
      </c>
      <c r="M134" s="325" t="s">
        <v>559</v>
      </c>
      <c r="N134" s="327">
        <v>1742</v>
      </c>
    </row>
    <row r="135" spans="1:14" x14ac:dyDescent="0.2">
      <c r="A135" s="323"/>
      <c r="B135" s="324"/>
      <c r="C135" s="415" t="s">
        <v>328</v>
      </c>
      <c r="D135" s="415"/>
      <c r="E135" s="415"/>
      <c r="F135" s="325" t="s">
        <v>329</v>
      </c>
      <c r="G135" s="325" t="s">
        <v>498</v>
      </c>
      <c r="H135" s="325"/>
      <c r="I135" s="325" t="s">
        <v>498</v>
      </c>
      <c r="J135" s="326"/>
      <c r="K135" s="325"/>
      <c r="L135" s="326"/>
      <c r="M135" s="325"/>
      <c r="N135" s="327"/>
    </row>
    <row r="136" spans="1:14" x14ac:dyDescent="0.2">
      <c r="A136" s="323"/>
      <c r="B136" s="324"/>
      <c r="C136" s="420" t="s">
        <v>333</v>
      </c>
      <c r="D136" s="420"/>
      <c r="E136" s="420"/>
      <c r="F136" s="328"/>
      <c r="G136" s="328"/>
      <c r="H136" s="328"/>
      <c r="I136" s="328"/>
      <c r="J136" s="329">
        <v>54.55</v>
      </c>
      <c r="K136" s="328"/>
      <c r="L136" s="329">
        <v>54.55</v>
      </c>
      <c r="M136" s="328"/>
      <c r="N136" s="330"/>
    </row>
    <row r="137" spans="1:14" x14ac:dyDescent="0.2">
      <c r="A137" s="323"/>
      <c r="B137" s="324"/>
      <c r="C137" s="415" t="s">
        <v>334</v>
      </c>
      <c r="D137" s="415"/>
      <c r="E137" s="415"/>
      <c r="F137" s="325"/>
      <c r="G137" s="325"/>
      <c r="H137" s="325"/>
      <c r="I137" s="325"/>
      <c r="J137" s="326"/>
      <c r="K137" s="325"/>
      <c r="L137" s="326">
        <v>54.55</v>
      </c>
      <c r="M137" s="325"/>
      <c r="N137" s="327">
        <v>1742</v>
      </c>
    </row>
    <row r="138" spans="1:14" ht="45" x14ac:dyDescent="0.2">
      <c r="A138" s="323"/>
      <c r="B138" s="324" t="s">
        <v>500</v>
      </c>
      <c r="C138" s="415" t="s">
        <v>501</v>
      </c>
      <c r="D138" s="415"/>
      <c r="E138" s="415"/>
      <c r="F138" s="325" t="s">
        <v>335</v>
      </c>
      <c r="G138" s="325" t="s">
        <v>502</v>
      </c>
      <c r="H138" s="325"/>
      <c r="I138" s="325" t="s">
        <v>502</v>
      </c>
      <c r="J138" s="326"/>
      <c r="K138" s="325"/>
      <c r="L138" s="326">
        <v>40.369999999999997</v>
      </c>
      <c r="M138" s="325"/>
      <c r="N138" s="327">
        <v>1289</v>
      </c>
    </row>
    <row r="139" spans="1:14" ht="45" x14ac:dyDescent="0.2">
      <c r="A139" s="323"/>
      <c r="B139" s="324" t="s">
        <v>503</v>
      </c>
      <c r="C139" s="415" t="s">
        <v>504</v>
      </c>
      <c r="D139" s="415"/>
      <c r="E139" s="415"/>
      <c r="F139" s="325" t="s">
        <v>335</v>
      </c>
      <c r="G139" s="325" t="s">
        <v>505</v>
      </c>
      <c r="H139" s="325"/>
      <c r="I139" s="325" t="s">
        <v>505</v>
      </c>
      <c r="J139" s="326"/>
      <c r="K139" s="325"/>
      <c r="L139" s="326">
        <v>19.64</v>
      </c>
      <c r="M139" s="325"/>
      <c r="N139" s="327">
        <v>627</v>
      </c>
    </row>
    <row r="140" spans="1:14" x14ac:dyDescent="0.2">
      <c r="A140" s="331"/>
      <c r="B140" s="332"/>
      <c r="C140" s="407" t="s">
        <v>336</v>
      </c>
      <c r="D140" s="407"/>
      <c r="E140" s="407"/>
      <c r="F140" s="320"/>
      <c r="G140" s="320"/>
      <c r="H140" s="320"/>
      <c r="I140" s="320"/>
      <c r="J140" s="321"/>
      <c r="K140" s="320"/>
      <c r="L140" s="321">
        <v>114.56</v>
      </c>
      <c r="M140" s="328"/>
      <c r="N140" s="322">
        <v>3658</v>
      </c>
    </row>
    <row r="141" spans="1:14" ht="22.5" x14ac:dyDescent="0.2">
      <c r="A141" s="318" t="s">
        <v>506</v>
      </c>
      <c r="B141" s="319" t="s">
        <v>617</v>
      </c>
      <c r="C141" s="407" t="s">
        <v>507</v>
      </c>
      <c r="D141" s="407"/>
      <c r="E141" s="407"/>
      <c r="F141" s="320" t="s">
        <v>508</v>
      </c>
      <c r="G141" s="320"/>
      <c r="H141" s="320"/>
      <c r="I141" s="320" t="s">
        <v>320</v>
      </c>
      <c r="J141" s="321"/>
      <c r="K141" s="320"/>
      <c r="L141" s="321"/>
      <c r="M141" s="320"/>
      <c r="N141" s="322"/>
    </row>
    <row r="142" spans="1:14" x14ac:dyDescent="0.2">
      <c r="A142" s="323"/>
      <c r="B142" s="324" t="s">
        <v>320</v>
      </c>
      <c r="C142" s="415" t="s">
        <v>25</v>
      </c>
      <c r="D142" s="415"/>
      <c r="E142" s="415"/>
      <c r="F142" s="325"/>
      <c r="G142" s="325"/>
      <c r="H142" s="325"/>
      <c r="I142" s="325"/>
      <c r="J142" s="326">
        <v>8.25</v>
      </c>
      <c r="K142" s="325"/>
      <c r="L142" s="326">
        <v>8.25</v>
      </c>
      <c r="M142" s="325" t="s">
        <v>559</v>
      </c>
      <c r="N142" s="327">
        <v>264</v>
      </c>
    </row>
    <row r="143" spans="1:14" x14ac:dyDescent="0.2">
      <c r="A143" s="323"/>
      <c r="B143" s="324"/>
      <c r="C143" s="415" t="s">
        <v>328</v>
      </c>
      <c r="D143" s="415"/>
      <c r="E143" s="415"/>
      <c r="F143" s="325" t="s">
        <v>329</v>
      </c>
      <c r="G143" s="325" t="s">
        <v>509</v>
      </c>
      <c r="H143" s="325"/>
      <c r="I143" s="325" t="s">
        <v>509</v>
      </c>
      <c r="J143" s="326"/>
      <c r="K143" s="325"/>
      <c r="L143" s="326"/>
      <c r="M143" s="325"/>
      <c r="N143" s="327"/>
    </row>
    <row r="144" spans="1:14" x14ac:dyDescent="0.2">
      <c r="A144" s="323"/>
      <c r="B144" s="324"/>
      <c r="C144" s="420" t="s">
        <v>333</v>
      </c>
      <c r="D144" s="420"/>
      <c r="E144" s="420"/>
      <c r="F144" s="328"/>
      <c r="G144" s="328"/>
      <c r="H144" s="328"/>
      <c r="I144" s="328"/>
      <c r="J144" s="329">
        <v>8.25</v>
      </c>
      <c r="K144" s="328"/>
      <c r="L144" s="329">
        <v>8.25</v>
      </c>
      <c r="M144" s="328"/>
      <c r="N144" s="330"/>
    </row>
    <row r="145" spans="1:14" x14ac:dyDescent="0.2">
      <c r="A145" s="323"/>
      <c r="B145" s="324"/>
      <c r="C145" s="415" t="s">
        <v>334</v>
      </c>
      <c r="D145" s="415"/>
      <c r="E145" s="415"/>
      <c r="F145" s="325"/>
      <c r="G145" s="325"/>
      <c r="H145" s="325"/>
      <c r="I145" s="325"/>
      <c r="J145" s="326"/>
      <c r="K145" s="325"/>
      <c r="L145" s="326">
        <v>8.25</v>
      </c>
      <c r="M145" s="325"/>
      <c r="N145" s="327">
        <v>264</v>
      </c>
    </row>
    <row r="146" spans="1:14" ht="45" x14ac:dyDescent="0.2">
      <c r="A146" s="323"/>
      <c r="B146" s="324" t="s">
        <v>500</v>
      </c>
      <c r="C146" s="415" t="s">
        <v>501</v>
      </c>
      <c r="D146" s="415"/>
      <c r="E146" s="415"/>
      <c r="F146" s="325" t="s">
        <v>335</v>
      </c>
      <c r="G146" s="325" t="s">
        <v>502</v>
      </c>
      <c r="H146" s="325"/>
      <c r="I146" s="325" t="s">
        <v>502</v>
      </c>
      <c r="J146" s="326"/>
      <c r="K146" s="325"/>
      <c r="L146" s="326">
        <v>6.11</v>
      </c>
      <c r="M146" s="325"/>
      <c r="N146" s="327">
        <v>195</v>
      </c>
    </row>
    <row r="147" spans="1:14" ht="45" x14ac:dyDescent="0.2">
      <c r="A147" s="323"/>
      <c r="B147" s="324" t="s">
        <v>503</v>
      </c>
      <c r="C147" s="415" t="s">
        <v>504</v>
      </c>
      <c r="D147" s="415"/>
      <c r="E147" s="415"/>
      <c r="F147" s="325" t="s">
        <v>335</v>
      </c>
      <c r="G147" s="325" t="s">
        <v>505</v>
      </c>
      <c r="H147" s="325"/>
      <c r="I147" s="325" t="s">
        <v>505</v>
      </c>
      <c r="J147" s="326"/>
      <c r="K147" s="325"/>
      <c r="L147" s="326">
        <v>2.97</v>
      </c>
      <c r="M147" s="325"/>
      <c r="N147" s="327">
        <v>95</v>
      </c>
    </row>
    <row r="148" spans="1:14" x14ac:dyDescent="0.2">
      <c r="A148" s="331"/>
      <c r="B148" s="332"/>
      <c r="C148" s="407" t="s">
        <v>336</v>
      </c>
      <c r="D148" s="407"/>
      <c r="E148" s="407"/>
      <c r="F148" s="320"/>
      <c r="G148" s="320"/>
      <c r="H148" s="320"/>
      <c r="I148" s="320"/>
      <c r="J148" s="321"/>
      <c r="K148" s="320"/>
      <c r="L148" s="321">
        <v>17.329999999999998</v>
      </c>
      <c r="M148" s="328"/>
      <c r="N148" s="322">
        <v>554</v>
      </c>
    </row>
    <row r="149" spans="1:14" ht="22.5" x14ac:dyDescent="0.2">
      <c r="A149" s="318" t="s">
        <v>459</v>
      </c>
      <c r="B149" s="319" t="s">
        <v>618</v>
      </c>
      <c r="C149" s="407" t="s">
        <v>510</v>
      </c>
      <c r="D149" s="407"/>
      <c r="E149" s="407"/>
      <c r="F149" s="320" t="s">
        <v>511</v>
      </c>
      <c r="G149" s="320"/>
      <c r="H149" s="320"/>
      <c r="I149" s="320" t="s">
        <v>486</v>
      </c>
      <c r="J149" s="321"/>
      <c r="K149" s="320"/>
      <c r="L149" s="321"/>
      <c r="M149" s="320"/>
      <c r="N149" s="322"/>
    </row>
    <row r="150" spans="1:14" x14ac:dyDescent="0.2">
      <c r="A150" s="323"/>
      <c r="B150" s="324" t="s">
        <v>320</v>
      </c>
      <c r="C150" s="415" t="s">
        <v>25</v>
      </c>
      <c r="D150" s="415"/>
      <c r="E150" s="415"/>
      <c r="F150" s="325"/>
      <c r="G150" s="325"/>
      <c r="H150" s="325"/>
      <c r="I150" s="325"/>
      <c r="J150" s="326">
        <v>20.75</v>
      </c>
      <c r="K150" s="325"/>
      <c r="L150" s="326">
        <v>249</v>
      </c>
      <c r="M150" s="325" t="s">
        <v>559</v>
      </c>
      <c r="N150" s="327">
        <v>7953</v>
      </c>
    </row>
    <row r="151" spans="1:14" x14ac:dyDescent="0.2">
      <c r="A151" s="323"/>
      <c r="B151" s="324"/>
      <c r="C151" s="415" t="s">
        <v>328</v>
      </c>
      <c r="D151" s="415"/>
      <c r="E151" s="415"/>
      <c r="F151" s="325" t="s">
        <v>329</v>
      </c>
      <c r="G151" s="325" t="s">
        <v>512</v>
      </c>
      <c r="H151" s="325"/>
      <c r="I151" s="325" t="s">
        <v>583</v>
      </c>
      <c r="J151" s="326"/>
      <c r="K151" s="325"/>
      <c r="L151" s="326"/>
      <c r="M151" s="325"/>
      <c r="N151" s="327"/>
    </row>
    <row r="152" spans="1:14" x14ac:dyDescent="0.2">
      <c r="A152" s="323"/>
      <c r="B152" s="324"/>
      <c r="C152" s="420" t="s">
        <v>333</v>
      </c>
      <c r="D152" s="420"/>
      <c r="E152" s="420"/>
      <c r="F152" s="328"/>
      <c r="G152" s="328"/>
      <c r="H152" s="328"/>
      <c r="I152" s="328"/>
      <c r="J152" s="329">
        <v>20.75</v>
      </c>
      <c r="K152" s="328"/>
      <c r="L152" s="329">
        <v>249</v>
      </c>
      <c r="M152" s="328"/>
      <c r="N152" s="330"/>
    </row>
    <row r="153" spans="1:14" x14ac:dyDescent="0.2">
      <c r="A153" s="323"/>
      <c r="B153" s="324"/>
      <c r="C153" s="415" t="s">
        <v>334</v>
      </c>
      <c r="D153" s="415"/>
      <c r="E153" s="415"/>
      <c r="F153" s="325"/>
      <c r="G153" s="325"/>
      <c r="H153" s="325"/>
      <c r="I153" s="325"/>
      <c r="J153" s="326"/>
      <c r="K153" s="325"/>
      <c r="L153" s="326">
        <v>249</v>
      </c>
      <c r="M153" s="325"/>
      <c r="N153" s="327">
        <v>7953</v>
      </c>
    </row>
    <row r="154" spans="1:14" ht="45" x14ac:dyDescent="0.2">
      <c r="A154" s="323"/>
      <c r="B154" s="324" t="s">
        <v>500</v>
      </c>
      <c r="C154" s="415" t="s">
        <v>501</v>
      </c>
      <c r="D154" s="415"/>
      <c r="E154" s="415"/>
      <c r="F154" s="325" t="s">
        <v>335</v>
      </c>
      <c r="G154" s="325" t="s">
        <v>502</v>
      </c>
      <c r="H154" s="325"/>
      <c r="I154" s="325" t="s">
        <v>502</v>
      </c>
      <c r="J154" s="326"/>
      <c r="K154" s="325"/>
      <c r="L154" s="326">
        <v>184.26</v>
      </c>
      <c r="M154" s="325"/>
      <c r="N154" s="327">
        <v>5885</v>
      </c>
    </row>
    <row r="155" spans="1:14" ht="45" x14ac:dyDescent="0.2">
      <c r="A155" s="323"/>
      <c r="B155" s="324" t="s">
        <v>503</v>
      </c>
      <c r="C155" s="415" t="s">
        <v>504</v>
      </c>
      <c r="D155" s="415"/>
      <c r="E155" s="415"/>
      <c r="F155" s="325" t="s">
        <v>335</v>
      </c>
      <c r="G155" s="325" t="s">
        <v>505</v>
      </c>
      <c r="H155" s="325"/>
      <c r="I155" s="325" t="s">
        <v>505</v>
      </c>
      <c r="J155" s="326"/>
      <c r="K155" s="325"/>
      <c r="L155" s="326">
        <v>89.64</v>
      </c>
      <c r="M155" s="325"/>
      <c r="N155" s="327">
        <v>2863</v>
      </c>
    </row>
    <row r="156" spans="1:14" x14ac:dyDescent="0.2">
      <c r="A156" s="331"/>
      <c r="B156" s="332"/>
      <c r="C156" s="407" t="s">
        <v>336</v>
      </c>
      <c r="D156" s="407"/>
      <c r="E156" s="407"/>
      <c r="F156" s="320"/>
      <c r="G156" s="320"/>
      <c r="H156" s="320"/>
      <c r="I156" s="320"/>
      <c r="J156" s="321"/>
      <c r="K156" s="320"/>
      <c r="L156" s="321">
        <v>522.9</v>
      </c>
      <c r="M156" s="328"/>
      <c r="N156" s="322">
        <v>16701</v>
      </c>
    </row>
    <row r="157" spans="1:14" ht="22.5" x14ac:dyDescent="0.2">
      <c r="A157" s="318" t="s">
        <v>514</v>
      </c>
      <c r="B157" s="319" t="s">
        <v>619</v>
      </c>
      <c r="C157" s="407" t="s">
        <v>515</v>
      </c>
      <c r="D157" s="407"/>
      <c r="E157" s="407"/>
      <c r="F157" s="320" t="s">
        <v>516</v>
      </c>
      <c r="G157" s="320"/>
      <c r="H157" s="320"/>
      <c r="I157" s="320" t="s">
        <v>517</v>
      </c>
      <c r="J157" s="321"/>
      <c r="K157" s="320"/>
      <c r="L157" s="321"/>
      <c r="M157" s="320"/>
      <c r="N157" s="322"/>
    </row>
    <row r="158" spans="1:14" x14ac:dyDescent="0.2">
      <c r="A158" s="323"/>
      <c r="B158" s="324" t="s">
        <v>320</v>
      </c>
      <c r="C158" s="415" t="s">
        <v>25</v>
      </c>
      <c r="D158" s="415"/>
      <c r="E158" s="415"/>
      <c r="F158" s="325"/>
      <c r="G158" s="325"/>
      <c r="H158" s="325"/>
      <c r="I158" s="325"/>
      <c r="J158" s="326">
        <v>165.95</v>
      </c>
      <c r="K158" s="325"/>
      <c r="L158" s="326">
        <v>19.91</v>
      </c>
      <c r="M158" s="325" t="s">
        <v>559</v>
      </c>
      <c r="N158" s="327">
        <v>636</v>
      </c>
    </row>
    <row r="159" spans="1:14" x14ac:dyDescent="0.2">
      <c r="A159" s="323"/>
      <c r="B159" s="324"/>
      <c r="C159" s="415" t="s">
        <v>328</v>
      </c>
      <c r="D159" s="415"/>
      <c r="E159" s="415"/>
      <c r="F159" s="325" t="s">
        <v>329</v>
      </c>
      <c r="G159" s="325" t="s">
        <v>518</v>
      </c>
      <c r="H159" s="325"/>
      <c r="I159" s="325" t="s">
        <v>519</v>
      </c>
      <c r="J159" s="326"/>
      <c r="K159" s="325"/>
      <c r="L159" s="326"/>
      <c r="M159" s="325"/>
      <c r="N159" s="327"/>
    </row>
    <row r="160" spans="1:14" x14ac:dyDescent="0.2">
      <c r="A160" s="323"/>
      <c r="B160" s="324"/>
      <c r="C160" s="420" t="s">
        <v>333</v>
      </c>
      <c r="D160" s="420"/>
      <c r="E160" s="420"/>
      <c r="F160" s="328"/>
      <c r="G160" s="328"/>
      <c r="H160" s="328"/>
      <c r="I160" s="328"/>
      <c r="J160" s="329">
        <v>165.95</v>
      </c>
      <c r="K160" s="328"/>
      <c r="L160" s="329">
        <v>19.91</v>
      </c>
      <c r="M160" s="328"/>
      <c r="N160" s="330"/>
    </row>
    <row r="161" spans="1:14" x14ac:dyDescent="0.2">
      <c r="A161" s="323"/>
      <c r="B161" s="324"/>
      <c r="C161" s="415" t="s">
        <v>334</v>
      </c>
      <c r="D161" s="415"/>
      <c r="E161" s="415"/>
      <c r="F161" s="325"/>
      <c r="G161" s="325"/>
      <c r="H161" s="325"/>
      <c r="I161" s="325"/>
      <c r="J161" s="326"/>
      <c r="K161" s="325"/>
      <c r="L161" s="326">
        <v>19.91</v>
      </c>
      <c r="M161" s="325"/>
      <c r="N161" s="327">
        <v>636</v>
      </c>
    </row>
    <row r="162" spans="1:14" ht="45" x14ac:dyDescent="0.2">
      <c r="A162" s="323"/>
      <c r="B162" s="324" t="s">
        <v>500</v>
      </c>
      <c r="C162" s="415" t="s">
        <v>501</v>
      </c>
      <c r="D162" s="415"/>
      <c r="E162" s="415"/>
      <c r="F162" s="325" t="s">
        <v>335</v>
      </c>
      <c r="G162" s="325" t="s">
        <v>502</v>
      </c>
      <c r="H162" s="325"/>
      <c r="I162" s="325" t="s">
        <v>502</v>
      </c>
      <c r="J162" s="326"/>
      <c r="K162" s="325"/>
      <c r="L162" s="326">
        <v>14.73</v>
      </c>
      <c r="M162" s="325"/>
      <c r="N162" s="327">
        <v>471</v>
      </c>
    </row>
    <row r="163" spans="1:14" ht="45" x14ac:dyDescent="0.2">
      <c r="A163" s="323"/>
      <c r="B163" s="324" t="s">
        <v>503</v>
      </c>
      <c r="C163" s="415" t="s">
        <v>504</v>
      </c>
      <c r="D163" s="415"/>
      <c r="E163" s="415"/>
      <c r="F163" s="325" t="s">
        <v>335</v>
      </c>
      <c r="G163" s="325" t="s">
        <v>505</v>
      </c>
      <c r="H163" s="325"/>
      <c r="I163" s="325" t="s">
        <v>505</v>
      </c>
      <c r="J163" s="326"/>
      <c r="K163" s="325"/>
      <c r="L163" s="326">
        <v>7.17</v>
      </c>
      <c r="M163" s="325"/>
      <c r="N163" s="327">
        <v>229</v>
      </c>
    </row>
    <row r="164" spans="1:14" x14ac:dyDescent="0.2">
      <c r="A164" s="331"/>
      <c r="B164" s="332"/>
      <c r="C164" s="407" t="s">
        <v>336</v>
      </c>
      <c r="D164" s="407"/>
      <c r="E164" s="407"/>
      <c r="F164" s="320"/>
      <c r="G164" s="320"/>
      <c r="H164" s="320"/>
      <c r="I164" s="320"/>
      <c r="J164" s="321"/>
      <c r="K164" s="320"/>
      <c r="L164" s="321">
        <v>41.81</v>
      </c>
      <c r="M164" s="328"/>
      <c r="N164" s="322">
        <v>1336</v>
      </c>
    </row>
    <row r="165" spans="1:14" x14ac:dyDescent="0.2">
      <c r="A165" s="333"/>
      <c r="B165" s="332"/>
      <c r="C165" s="332"/>
      <c r="D165" s="332"/>
      <c r="E165" s="332"/>
      <c r="F165" s="333"/>
      <c r="G165" s="333"/>
      <c r="H165" s="333"/>
      <c r="I165" s="333"/>
      <c r="J165" s="337"/>
      <c r="K165" s="333"/>
      <c r="L165" s="337"/>
      <c r="M165" s="325"/>
      <c r="N165" s="337"/>
    </row>
    <row r="166" spans="1:14" x14ac:dyDescent="0.2">
      <c r="A166" s="338"/>
      <c r="B166" s="339"/>
      <c r="C166" s="407" t="s">
        <v>584</v>
      </c>
      <c r="D166" s="407"/>
      <c r="E166" s="407"/>
      <c r="F166" s="407"/>
      <c r="G166" s="407"/>
      <c r="H166" s="407"/>
      <c r="I166" s="407"/>
      <c r="J166" s="407"/>
      <c r="K166" s="407"/>
      <c r="L166" s="340"/>
      <c r="M166" s="341"/>
      <c r="N166" s="342"/>
    </row>
    <row r="167" spans="1:14" x14ac:dyDescent="0.2">
      <c r="A167" s="343"/>
      <c r="B167" s="324"/>
      <c r="C167" s="415" t="s">
        <v>349</v>
      </c>
      <c r="D167" s="415"/>
      <c r="E167" s="415"/>
      <c r="F167" s="415"/>
      <c r="G167" s="415"/>
      <c r="H167" s="415"/>
      <c r="I167" s="415"/>
      <c r="J167" s="415"/>
      <c r="K167" s="415"/>
      <c r="L167" s="344">
        <v>331.71</v>
      </c>
      <c r="M167" s="345"/>
      <c r="N167" s="346"/>
    </row>
    <row r="168" spans="1:14" x14ac:dyDescent="0.2">
      <c r="A168" s="343"/>
      <c r="B168" s="324"/>
      <c r="C168" s="415" t="s">
        <v>350</v>
      </c>
      <c r="D168" s="415"/>
      <c r="E168" s="415"/>
      <c r="F168" s="415"/>
      <c r="G168" s="415"/>
      <c r="H168" s="415"/>
      <c r="I168" s="415"/>
      <c r="J168" s="415"/>
      <c r="K168" s="415"/>
      <c r="L168" s="344"/>
      <c r="M168" s="345"/>
      <c r="N168" s="346"/>
    </row>
    <row r="169" spans="1:14" x14ac:dyDescent="0.2">
      <c r="A169" s="343"/>
      <c r="B169" s="324"/>
      <c r="C169" s="415" t="s">
        <v>351</v>
      </c>
      <c r="D169" s="415"/>
      <c r="E169" s="415"/>
      <c r="F169" s="415"/>
      <c r="G169" s="415"/>
      <c r="H169" s="415"/>
      <c r="I169" s="415"/>
      <c r="J169" s="415"/>
      <c r="K169" s="415"/>
      <c r="L169" s="344">
        <v>331.71</v>
      </c>
      <c r="M169" s="345"/>
      <c r="N169" s="346"/>
    </row>
    <row r="170" spans="1:14" x14ac:dyDescent="0.2">
      <c r="A170" s="343"/>
      <c r="B170" s="324"/>
      <c r="C170" s="415" t="s">
        <v>521</v>
      </c>
      <c r="D170" s="415"/>
      <c r="E170" s="415"/>
      <c r="F170" s="415"/>
      <c r="G170" s="415"/>
      <c r="H170" s="415"/>
      <c r="I170" s="415"/>
      <c r="J170" s="415"/>
      <c r="K170" s="415"/>
      <c r="L170" s="344">
        <v>696.6</v>
      </c>
      <c r="M170" s="345"/>
      <c r="N170" s="346"/>
    </row>
    <row r="171" spans="1:14" x14ac:dyDescent="0.2">
      <c r="A171" s="343"/>
      <c r="B171" s="324"/>
      <c r="C171" s="415" t="s">
        <v>522</v>
      </c>
      <c r="D171" s="415"/>
      <c r="E171" s="415"/>
      <c r="F171" s="415"/>
      <c r="G171" s="415"/>
      <c r="H171" s="415"/>
      <c r="I171" s="415"/>
      <c r="J171" s="415"/>
      <c r="K171" s="415"/>
      <c r="L171" s="344">
        <v>696.6</v>
      </c>
      <c r="M171" s="345"/>
      <c r="N171" s="346"/>
    </row>
    <row r="172" spans="1:14" x14ac:dyDescent="0.2">
      <c r="A172" s="343"/>
      <c r="B172" s="324"/>
      <c r="C172" s="415" t="s">
        <v>523</v>
      </c>
      <c r="D172" s="415"/>
      <c r="E172" s="415"/>
      <c r="F172" s="415"/>
      <c r="G172" s="415"/>
      <c r="H172" s="415"/>
      <c r="I172" s="415"/>
      <c r="J172" s="415"/>
      <c r="K172" s="415"/>
      <c r="L172" s="344"/>
      <c r="M172" s="345"/>
      <c r="N172" s="346"/>
    </row>
    <row r="173" spans="1:14" x14ac:dyDescent="0.2">
      <c r="A173" s="343"/>
      <c r="B173" s="324"/>
      <c r="C173" s="415" t="s">
        <v>524</v>
      </c>
      <c r="D173" s="415"/>
      <c r="E173" s="415"/>
      <c r="F173" s="415"/>
      <c r="G173" s="415"/>
      <c r="H173" s="415"/>
      <c r="I173" s="415"/>
      <c r="J173" s="415"/>
      <c r="K173" s="415"/>
      <c r="L173" s="344">
        <v>331.71</v>
      </c>
      <c r="M173" s="345"/>
      <c r="N173" s="346"/>
    </row>
    <row r="174" spans="1:14" x14ac:dyDescent="0.2">
      <c r="A174" s="343"/>
      <c r="B174" s="324"/>
      <c r="C174" s="415" t="s">
        <v>525</v>
      </c>
      <c r="D174" s="415"/>
      <c r="E174" s="415"/>
      <c r="F174" s="415"/>
      <c r="G174" s="415"/>
      <c r="H174" s="415"/>
      <c r="I174" s="415"/>
      <c r="J174" s="415"/>
      <c r="K174" s="415"/>
      <c r="L174" s="344">
        <v>245.47</v>
      </c>
      <c r="M174" s="345"/>
      <c r="N174" s="346"/>
    </row>
    <row r="175" spans="1:14" x14ac:dyDescent="0.2">
      <c r="A175" s="343"/>
      <c r="B175" s="324"/>
      <c r="C175" s="415" t="s">
        <v>526</v>
      </c>
      <c r="D175" s="415"/>
      <c r="E175" s="415"/>
      <c r="F175" s="415"/>
      <c r="G175" s="415"/>
      <c r="H175" s="415"/>
      <c r="I175" s="415"/>
      <c r="J175" s="415"/>
      <c r="K175" s="415"/>
      <c r="L175" s="344">
        <v>119.42</v>
      </c>
      <c r="M175" s="345"/>
      <c r="N175" s="346"/>
    </row>
    <row r="176" spans="1:14" x14ac:dyDescent="0.2">
      <c r="A176" s="343"/>
      <c r="B176" s="324"/>
      <c r="C176" s="415" t="s">
        <v>362</v>
      </c>
      <c r="D176" s="415"/>
      <c r="E176" s="415"/>
      <c r="F176" s="415"/>
      <c r="G176" s="415"/>
      <c r="H176" s="415"/>
      <c r="I176" s="415"/>
      <c r="J176" s="415"/>
      <c r="K176" s="415"/>
      <c r="L176" s="344">
        <v>331.71</v>
      </c>
      <c r="M176" s="345"/>
      <c r="N176" s="346"/>
    </row>
    <row r="177" spans="1:14" x14ac:dyDescent="0.2">
      <c r="A177" s="343"/>
      <c r="B177" s="324"/>
      <c r="C177" s="415" t="s">
        <v>363</v>
      </c>
      <c r="D177" s="415"/>
      <c r="E177" s="415"/>
      <c r="F177" s="415"/>
      <c r="G177" s="415"/>
      <c r="H177" s="415"/>
      <c r="I177" s="415"/>
      <c r="J177" s="415"/>
      <c r="K177" s="415"/>
      <c r="L177" s="344">
        <v>245.47</v>
      </c>
      <c r="M177" s="345"/>
      <c r="N177" s="346"/>
    </row>
    <row r="178" spans="1:14" x14ac:dyDescent="0.2">
      <c r="A178" s="343"/>
      <c r="B178" s="324"/>
      <c r="C178" s="415" t="s">
        <v>364</v>
      </c>
      <c r="D178" s="415"/>
      <c r="E178" s="415"/>
      <c r="F178" s="415"/>
      <c r="G178" s="415"/>
      <c r="H178" s="415"/>
      <c r="I178" s="415"/>
      <c r="J178" s="415"/>
      <c r="K178" s="415"/>
      <c r="L178" s="344">
        <v>119.42</v>
      </c>
      <c r="M178" s="345"/>
      <c r="N178" s="346"/>
    </row>
    <row r="179" spans="1:14" x14ac:dyDescent="0.2">
      <c r="A179" s="343"/>
      <c r="B179" s="337"/>
      <c r="C179" s="421" t="s">
        <v>585</v>
      </c>
      <c r="D179" s="421"/>
      <c r="E179" s="421"/>
      <c r="F179" s="421"/>
      <c r="G179" s="421"/>
      <c r="H179" s="421"/>
      <c r="I179" s="421"/>
      <c r="J179" s="421"/>
      <c r="K179" s="421"/>
      <c r="L179" s="347">
        <v>696.6</v>
      </c>
      <c r="M179" s="348"/>
      <c r="N179" s="349"/>
    </row>
    <row r="180" spans="1:14" x14ac:dyDescent="0.2">
      <c r="A180" s="404" t="s">
        <v>586</v>
      </c>
      <c r="B180" s="405"/>
      <c r="C180" s="405"/>
      <c r="D180" s="405"/>
      <c r="E180" s="405"/>
      <c r="F180" s="405"/>
      <c r="G180" s="405"/>
      <c r="H180" s="405"/>
      <c r="I180" s="405"/>
      <c r="J180" s="405"/>
      <c r="K180" s="405"/>
      <c r="L180" s="405"/>
      <c r="M180" s="405"/>
      <c r="N180" s="406"/>
    </row>
    <row r="181" spans="1:14" x14ac:dyDescent="0.2">
      <c r="A181" s="318" t="s">
        <v>529</v>
      </c>
      <c r="B181" s="319" t="s">
        <v>530</v>
      </c>
      <c r="C181" s="407" t="s">
        <v>587</v>
      </c>
      <c r="D181" s="407"/>
      <c r="E181" s="407"/>
      <c r="F181" s="320"/>
      <c r="G181" s="320"/>
      <c r="H181" s="320"/>
      <c r="I181" s="320" t="s">
        <v>320</v>
      </c>
      <c r="J181" s="321">
        <v>9648.94</v>
      </c>
      <c r="K181" s="320"/>
      <c r="L181" s="321">
        <v>9648.94</v>
      </c>
      <c r="M181" s="320" t="s">
        <v>532</v>
      </c>
      <c r="N181" s="322">
        <v>59437</v>
      </c>
    </row>
    <row r="182" spans="1:14" x14ac:dyDescent="0.2">
      <c r="A182" s="331"/>
      <c r="B182" s="332"/>
      <c r="C182" s="291" t="s">
        <v>533</v>
      </c>
      <c r="D182" s="292"/>
      <c r="E182" s="292"/>
      <c r="F182" s="333"/>
      <c r="G182" s="333"/>
      <c r="H182" s="333"/>
      <c r="I182" s="333"/>
      <c r="J182" s="334"/>
      <c r="K182" s="333"/>
      <c r="L182" s="334"/>
      <c r="M182" s="335"/>
      <c r="N182" s="336"/>
    </row>
    <row r="183" spans="1:14" x14ac:dyDescent="0.2">
      <c r="A183" s="350"/>
      <c r="B183" s="293"/>
      <c r="C183" s="415" t="s">
        <v>588</v>
      </c>
      <c r="D183" s="415"/>
      <c r="E183" s="415"/>
      <c r="F183" s="415"/>
      <c r="G183" s="415"/>
      <c r="H183" s="415"/>
      <c r="I183" s="415"/>
      <c r="J183" s="415"/>
      <c r="K183" s="415"/>
      <c r="L183" s="415"/>
      <c r="M183" s="415"/>
      <c r="N183" s="423"/>
    </row>
    <row r="184" spans="1:14" x14ac:dyDescent="0.2">
      <c r="A184" s="318" t="s">
        <v>589</v>
      </c>
      <c r="B184" s="319" t="s">
        <v>530</v>
      </c>
      <c r="C184" s="407" t="s">
        <v>590</v>
      </c>
      <c r="D184" s="407"/>
      <c r="E184" s="407"/>
      <c r="F184" s="320"/>
      <c r="G184" s="320"/>
      <c r="H184" s="320"/>
      <c r="I184" s="320" t="s">
        <v>320</v>
      </c>
      <c r="J184" s="321">
        <v>165.47</v>
      </c>
      <c r="K184" s="320"/>
      <c r="L184" s="321">
        <v>165.47</v>
      </c>
      <c r="M184" s="320" t="s">
        <v>532</v>
      </c>
      <c r="N184" s="322">
        <v>1019</v>
      </c>
    </row>
    <row r="185" spans="1:14" x14ac:dyDescent="0.2">
      <c r="A185" s="331"/>
      <c r="B185" s="332"/>
      <c r="C185" s="291" t="s">
        <v>533</v>
      </c>
      <c r="D185" s="292"/>
      <c r="E185" s="292"/>
      <c r="F185" s="333"/>
      <c r="G185" s="333"/>
      <c r="H185" s="333"/>
      <c r="I185" s="333"/>
      <c r="J185" s="334"/>
      <c r="K185" s="333"/>
      <c r="L185" s="334"/>
      <c r="M185" s="335"/>
      <c r="N185" s="336"/>
    </row>
    <row r="186" spans="1:14" x14ac:dyDescent="0.2">
      <c r="A186" s="350"/>
      <c r="B186" s="293"/>
      <c r="C186" s="415" t="s">
        <v>591</v>
      </c>
      <c r="D186" s="415"/>
      <c r="E186" s="415"/>
      <c r="F186" s="415"/>
      <c r="G186" s="415"/>
      <c r="H186" s="415"/>
      <c r="I186" s="415"/>
      <c r="J186" s="415"/>
      <c r="K186" s="415"/>
      <c r="L186" s="415"/>
      <c r="M186" s="415"/>
      <c r="N186" s="423"/>
    </row>
    <row r="187" spans="1:14" x14ac:dyDescent="0.2">
      <c r="A187" s="318" t="s">
        <v>592</v>
      </c>
      <c r="B187" s="319" t="s">
        <v>530</v>
      </c>
      <c r="C187" s="407" t="s">
        <v>593</v>
      </c>
      <c r="D187" s="407"/>
      <c r="E187" s="407"/>
      <c r="F187" s="320"/>
      <c r="G187" s="320"/>
      <c r="H187" s="320"/>
      <c r="I187" s="320" t="s">
        <v>320</v>
      </c>
      <c r="J187" s="321">
        <v>457.78</v>
      </c>
      <c r="K187" s="320"/>
      <c r="L187" s="321">
        <v>457.78</v>
      </c>
      <c r="M187" s="320" t="s">
        <v>532</v>
      </c>
      <c r="N187" s="322">
        <v>2820</v>
      </c>
    </row>
    <row r="188" spans="1:14" x14ac:dyDescent="0.2">
      <c r="A188" s="331"/>
      <c r="B188" s="332"/>
      <c r="C188" s="291" t="s">
        <v>533</v>
      </c>
      <c r="D188" s="292"/>
      <c r="E188" s="292"/>
      <c r="F188" s="333"/>
      <c r="G188" s="333"/>
      <c r="H188" s="333"/>
      <c r="I188" s="333"/>
      <c r="J188" s="334"/>
      <c r="K188" s="333"/>
      <c r="L188" s="334"/>
      <c r="M188" s="335"/>
      <c r="N188" s="336"/>
    </row>
    <row r="189" spans="1:14" x14ac:dyDescent="0.2">
      <c r="A189" s="350"/>
      <c r="B189" s="293"/>
      <c r="C189" s="415" t="s">
        <v>594</v>
      </c>
      <c r="D189" s="415"/>
      <c r="E189" s="415"/>
      <c r="F189" s="415"/>
      <c r="G189" s="415"/>
      <c r="H189" s="415"/>
      <c r="I189" s="415"/>
      <c r="J189" s="415"/>
      <c r="K189" s="415"/>
      <c r="L189" s="415"/>
      <c r="M189" s="415"/>
      <c r="N189" s="423"/>
    </row>
    <row r="190" spans="1:14" x14ac:dyDescent="0.2">
      <c r="A190" s="318" t="s">
        <v>595</v>
      </c>
      <c r="B190" s="319" t="s">
        <v>530</v>
      </c>
      <c r="C190" s="407" t="s">
        <v>596</v>
      </c>
      <c r="D190" s="407"/>
      <c r="E190" s="407"/>
      <c r="F190" s="320"/>
      <c r="G190" s="320"/>
      <c r="H190" s="320"/>
      <c r="I190" s="320" t="s">
        <v>320</v>
      </c>
      <c r="J190" s="321">
        <v>370.32</v>
      </c>
      <c r="K190" s="320"/>
      <c r="L190" s="321">
        <v>370.32</v>
      </c>
      <c r="M190" s="320" t="s">
        <v>532</v>
      </c>
      <c r="N190" s="322">
        <v>2281</v>
      </c>
    </row>
    <row r="191" spans="1:14" x14ac:dyDescent="0.2">
      <c r="A191" s="331"/>
      <c r="B191" s="332"/>
      <c r="C191" s="291" t="s">
        <v>533</v>
      </c>
      <c r="D191" s="292"/>
      <c r="E191" s="292"/>
      <c r="F191" s="333"/>
      <c r="G191" s="333"/>
      <c r="H191" s="333"/>
      <c r="I191" s="333"/>
      <c r="J191" s="334"/>
      <c r="K191" s="333"/>
      <c r="L191" s="334"/>
      <c r="M191" s="335"/>
      <c r="N191" s="336"/>
    </row>
    <row r="192" spans="1:14" x14ac:dyDescent="0.2">
      <c r="A192" s="350"/>
      <c r="B192" s="293"/>
      <c r="C192" s="415" t="s">
        <v>597</v>
      </c>
      <c r="D192" s="415"/>
      <c r="E192" s="415"/>
      <c r="F192" s="415"/>
      <c r="G192" s="415"/>
      <c r="H192" s="415"/>
      <c r="I192" s="415"/>
      <c r="J192" s="415"/>
      <c r="K192" s="415"/>
      <c r="L192" s="415"/>
      <c r="M192" s="415"/>
      <c r="N192" s="423"/>
    </row>
    <row r="193" spans="1:14" x14ac:dyDescent="0.2">
      <c r="A193" s="318" t="s">
        <v>598</v>
      </c>
      <c r="B193" s="319" t="s">
        <v>530</v>
      </c>
      <c r="C193" s="407" t="s">
        <v>599</v>
      </c>
      <c r="D193" s="407"/>
      <c r="E193" s="407"/>
      <c r="F193" s="320"/>
      <c r="G193" s="320"/>
      <c r="H193" s="320"/>
      <c r="I193" s="320" t="s">
        <v>320</v>
      </c>
      <c r="J193" s="321">
        <v>759.85</v>
      </c>
      <c r="K193" s="320"/>
      <c r="L193" s="321">
        <v>759.85</v>
      </c>
      <c r="M193" s="320" t="s">
        <v>532</v>
      </c>
      <c r="N193" s="322">
        <v>4681</v>
      </c>
    </row>
    <row r="194" spans="1:14" x14ac:dyDescent="0.2">
      <c r="A194" s="331"/>
      <c r="B194" s="332"/>
      <c r="C194" s="291" t="s">
        <v>533</v>
      </c>
      <c r="D194" s="292"/>
      <c r="E194" s="292"/>
      <c r="F194" s="333"/>
      <c r="G194" s="333"/>
      <c r="H194" s="333"/>
      <c r="I194" s="333"/>
      <c r="J194" s="334"/>
      <c r="K194" s="333"/>
      <c r="L194" s="334"/>
      <c r="M194" s="335"/>
      <c r="N194" s="336"/>
    </row>
    <row r="195" spans="1:14" x14ac:dyDescent="0.2">
      <c r="A195" s="350"/>
      <c r="B195" s="293"/>
      <c r="C195" s="415" t="s">
        <v>600</v>
      </c>
      <c r="D195" s="415"/>
      <c r="E195" s="415"/>
      <c r="F195" s="415"/>
      <c r="G195" s="415"/>
      <c r="H195" s="415"/>
      <c r="I195" s="415"/>
      <c r="J195" s="415"/>
      <c r="K195" s="415"/>
      <c r="L195" s="415"/>
      <c r="M195" s="415"/>
      <c r="N195" s="423"/>
    </row>
    <row r="196" spans="1:14" x14ac:dyDescent="0.2">
      <c r="A196" s="318" t="s">
        <v>601</v>
      </c>
      <c r="B196" s="319" t="s">
        <v>530</v>
      </c>
      <c r="C196" s="407" t="s">
        <v>602</v>
      </c>
      <c r="D196" s="407"/>
      <c r="E196" s="407"/>
      <c r="F196" s="320"/>
      <c r="G196" s="320"/>
      <c r="H196" s="320"/>
      <c r="I196" s="320" t="s">
        <v>320</v>
      </c>
      <c r="J196" s="321">
        <v>169.78</v>
      </c>
      <c r="K196" s="320"/>
      <c r="L196" s="321">
        <v>169.78</v>
      </c>
      <c r="M196" s="320" t="s">
        <v>532</v>
      </c>
      <c r="N196" s="322">
        <v>1046</v>
      </c>
    </row>
    <row r="197" spans="1:14" x14ac:dyDescent="0.2">
      <c r="A197" s="331"/>
      <c r="B197" s="332"/>
      <c r="C197" s="291" t="s">
        <v>533</v>
      </c>
      <c r="D197" s="292"/>
      <c r="E197" s="292"/>
      <c r="F197" s="333"/>
      <c r="G197" s="333"/>
      <c r="H197" s="333"/>
      <c r="I197" s="333"/>
      <c r="J197" s="334"/>
      <c r="K197" s="333"/>
      <c r="L197" s="334"/>
      <c r="M197" s="335"/>
      <c r="N197" s="336"/>
    </row>
    <row r="198" spans="1:14" x14ac:dyDescent="0.2">
      <c r="A198" s="350"/>
      <c r="B198" s="293"/>
      <c r="C198" s="415" t="s">
        <v>603</v>
      </c>
      <c r="D198" s="415"/>
      <c r="E198" s="415"/>
      <c r="F198" s="415"/>
      <c r="G198" s="415"/>
      <c r="H198" s="415"/>
      <c r="I198" s="415"/>
      <c r="J198" s="415"/>
      <c r="K198" s="415"/>
      <c r="L198" s="415"/>
      <c r="M198" s="415"/>
      <c r="N198" s="423"/>
    </row>
    <row r="199" spans="1:14" x14ac:dyDescent="0.2">
      <c r="A199" s="318" t="s">
        <v>604</v>
      </c>
      <c r="B199" s="319" t="s">
        <v>530</v>
      </c>
      <c r="C199" s="407" t="s">
        <v>605</v>
      </c>
      <c r="D199" s="407"/>
      <c r="E199" s="407"/>
      <c r="F199" s="320"/>
      <c r="G199" s="320"/>
      <c r="H199" s="320"/>
      <c r="I199" s="320" t="s">
        <v>320</v>
      </c>
      <c r="J199" s="321">
        <v>46.54</v>
      </c>
      <c r="K199" s="320"/>
      <c r="L199" s="321">
        <v>46.54</v>
      </c>
      <c r="M199" s="320" t="s">
        <v>532</v>
      </c>
      <c r="N199" s="322">
        <v>287</v>
      </c>
    </row>
    <row r="200" spans="1:14" x14ac:dyDescent="0.2">
      <c r="A200" s="331"/>
      <c r="B200" s="332"/>
      <c r="C200" s="291" t="s">
        <v>533</v>
      </c>
      <c r="D200" s="292"/>
      <c r="E200" s="292"/>
      <c r="F200" s="333"/>
      <c r="G200" s="333"/>
      <c r="H200" s="333"/>
      <c r="I200" s="333"/>
      <c r="J200" s="334"/>
      <c r="K200" s="333"/>
      <c r="L200" s="334"/>
      <c r="M200" s="335"/>
      <c r="N200" s="336"/>
    </row>
    <row r="201" spans="1:14" x14ac:dyDescent="0.2">
      <c r="A201" s="350"/>
      <c r="B201" s="293"/>
      <c r="C201" s="415" t="s">
        <v>606</v>
      </c>
      <c r="D201" s="415"/>
      <c r="E201" s="415"/>
      <c r="F201" s="415"/>
      <c r="G201" s="415"/>
      <c r="H201" s="415"/>
      <c r="I201" s="415"/>
      <c r="J201" s="415"/>
      <c r="K201" s="415"/>
      <c r="L201" s="415"/>
      <c r="M201" s="415"/>
      <c r="N201" s="423"/>
    </row>
    <row r="202" spans="1:14" x14ac:dyDescent="0.2">
      <c r="A202" s="333"/>
      <c r="B202" s="332"/>
      <c r="C202" s="332"/>
      <c r="D202" s="332"/>
      <c r="E202" s="332"/>
      <c r="F202" s="333"/>
      <c r="G202" s="333"/>
      <c r="H202" s="333"/>
      <c r="I202" s="333"/>
      <c r="J202" s="337"/>
      <c r="K202" s="333"/>
      <c r="L202" s="337"/>
      <c r="M202" s="325"/>
      <c r="N202" s="337"/>
    </row>
    <row r="203" spans="1:14" x14ac:dyDescent="0.2">
      <c r="A203" s="338"/>
      <c r="B203" s="339"/>
      <c r="C203" s="407" t="s">
        <v>607</v>
      </c>
      <c r="D203" s="407"/>
      <c r="E203" s="407"/>
      <c r="F203" s="407"/>
      <c r="G203" s="407"/>
      <c r="H203" s="407"/>
      <c r="I203" s="407"/>
      <c r="J203" s="407"/>
      <c r="K203" s="407"/>
      <c r="L203" s="340"/>
      <c r="M203" s="341"/>
      <c r="N203" s="342"/>
    </row>
    <row r="204" spans="1:14" x14ac:dyDescent="0.2">
      <c r="A204" s="343"/>
      <c r="B204" s="324"/>
      <c r="C204" s="415" t="s">
        <v>349</v>
      </c>
      <c r="D204" s="415"/>
      <c r="E204" s="415"/>
      <c r="F204" s="415"/>
      <c r="G204" s="415"/>
      <c r="H204" s="415"/>
      <c r="I204" s="415"/>
      <c r="J204" s="415"/>
      <c r="K204" s="415"/>
      <c r="L204" s="344">
        <v>11618.68</v>
      </c>
      <c r="M204" s="345"/>
      <c r="N204" s="346"/>
    </row>
    <row r="205" spans="1:14" x14ac:dyDescent="0.2">
      <c r="A205" s="343"/>
      <c r="B205" s="324"/>
      <c r="C205" s="415" t="s">
        <v>350</v>
      </c>
      <c r="D205" s="415"/>
      <c r="E205" s="415"/>
      <c r="F205" s="415"/>
      <c r="G205" s="415"/>
      <c r="H205" s="415"/>
      <c r="I205" s="415"/>
      <c r="J205" s="415"/>
      <c r="K205" s="415"/>
      <c r="L205" s="344"/>
      <c r="M205" s="345"/>
      <c r="N205" s="346"/>
    </row>
    <row r="206" spans="1:14" x14ac:dyDescent="0.2">
      <c r="A206" s="343"/>
      <c r="B206" s="324"/>
      <c r="C206" s="415" t="s">
        <v>354</v>
      </c>
      <c r="D206" s="415"/>
      <c r="E206" s="415"/>
      <c r="F206" s="415"/>
      <c r="G206" s="415"/>
      <c r="H206" s="415"/>
      <c r="I206" s="415"/>
      <c r="J206" s="415"/>
      <c r="K206" s="415"/>
      <c r="L206" s="344">
        <v>11618.68</v>
      </c>
      <c r="M206" s="345"/>
      <c r="N206" s="346"/>
    </row>
    <row r="207" spans="1:14" x14ac:dyDescent="0.2">
      <c r="A207" s="343"/>
      <c r="B207" s="324"/>
      <c r="C207" s="415" t="s">
        <v>521</v>
      </c>
      <c r="D207" s="415"/>
      <c r="E207" s="415"/>
      <c r="F207" s="415"/>
      <c r="G207" s="415"/>
      <c r="H207" s="415"/>
      <c r="I207" s="415"/>
      <c r="J207" s="415"/>
      <c r="K207" s="415"/>
      <c r="L207" s="344">
        <v>11618.68</v>
      </c>
      <c r="M207" s="345"/>
      <c r="N207" s="346"/>
    </row>
    <row r="208" spans="1:14" x14ac:dyDescent="0.2">
      <c r="A208" s="343"/>
      <c r="B208" s="324"/>
      <c r="C208" s="415" t="s">
        <v>522</v>
      </c>
      <c r="D208" s="415"/>
      <c r="E208" s="415"/>
      <c r="F208" s="415"/>
      <c r="G208" s="415"/>
      <c r="H208" s="415"/>
      <c r="I208" s="415"/>
      <c r="J208" s="415"/>
      <c r="K208" s="415"/>
      <c r="L208" s="344">
        <v>11618.68</v>
      </c>
      <c r="M208" s="345"/>
      <c r="N208" s="346"/>
    </row>
    <row r="209" spans="1:14" x14ac:dyDescent="0.2">
      <c r="A209" s="343"/>
      <c r="B209" s="324"/>
      <c r="C209" s="415" t="s">
        <v>523</v>
      </c>
      <c r="D209" s="415"/>
      <c r="E209" s="415"/>
      <c r="F209" s="415"/>
      <c r="G209" s="415"/>
      <c r="H209" s="415"/>
      <c r="I209" s="415"/>
      <c r="J209" s="415"/>
      <c r="K209" s="415"/>
      <c r="L209" s="344"/>
      <c r="M209" s="345"/>
      <c r="N209" s="346"/>
    </row>
    <row r="210" spans="1:14" x14ac:dyDescent="0.2">
      <c r="A210" s="343"/>
      <c r="B210" s="324"/>
      <c r="C210" s="415" t="s">
        <v>536</v>
      </c>
      <c r="D210" s="415"/>
      <c r="E210" s="415"/>
      <c r="F210" s="415"/>
      <c r="G210" s="415"/>
      <c r="H210" s="415"/>
      <c r="I210" s="415"/>
      <c r="J210" s="415"/>
      <c r="K210" s="415"/>
      <c r="L210" s="344">
        <v>11618.68</v>
      </c>
      <c r="M210" s="345"/>
      <c r="N210" s="346"/>
    </row>
    <row r="211" spans="1:14" x14ac:dyDescent="0.2">
      <c r="A211" s="343"/>
      <c r="B211" s="337"/>
      <c r="C211" s="421" t="s">
        <v>608</v>
      </c>
      <c r="D211" s="421"/>
      <c r="E211" s="421"/>
      <c r="F211" s="421"/>
      <c r="G211" s="421"/>
      <c r="H211" s="421"/>
      <c r="I211" s="421"/>
      <c r="J211" s="421"/>
      <c r="K211" s="421"/>
      <c r="L211" s="347">
        <v>11618.68</v>
      </c>
      <c r="M211" s="348"/>
      <c r="N211" s="349"/>
    </row>
    <row r="212" spans="1:14" x14ac:dyDescent="0.2">
      <c r="A212" s="286"/>
      <c r="B212" s="296"/>
      <c r="C212" s="296"/>
      <c r="D212" s="296"/>
      <c r="E212" s="296"/>
      <c r="F212" s="296"/>
      <c r="G212" s="296"/>
      <c r="H212" s="296"/>
      <c r="I212" s="296"/>
      <c r="J212" s="296"/>
      <c r="K212" s="296"/>
      <c r="L212" s="351"/>
      <c r="M212" s="352"/>
      <c r="N212" s="353"/>
    </row>
    <row r="213" spans="1:14" x14ac:dyDescent="0.2">
      <c r="A213" s="338"/>
      <c r="B213" s="339"/>
      <c r="C213" s="407" t="s">
        <v>344</v>
      </c>
      <c r="D213" s="407"/>
      <c r="E213" s="407"/>
      <c r="F213" s="407"/>
      <c r="G213" s="407"/>
      <c r="H213" s="407"/>
      <c r="I213" s="407"/>
      <c r="J213" s="407"/>
      <c r="K213" s="407"/>
      <c r="L213" s="340"/>
      <c r="M213" s="354"/>
      <c r="N213" s="342"/>
    </row>
    <row r="214" spans="1:14" x14ac:dyDescent="0.2">
      <c r="A214" s="343"/>
      <c r="B214" s="324"/>
      <c r="C214" s="415" t="s">
        <v>349</v>
      </c>
      <c r="D214" s="415"/>
      <c r="E214" s="415"/>
      <c r="F214" s="415"/>
      <c r="G214" s="415"/>
      <c r="H214" s="415"/>
      <c r="I214" s="415"/>
      <c r="J214" s="415"/>
      <c r="K214" s="415"/>
      <c r="L214" s="344">
        <v>12561.4</v>
      </c>
      <c r="M214" s="355"/>
      <c r="N214" s="346">
        <v>95940</v>
      </c>
    </row>
    <row r="215" spans="1:14" x14ac:dyDescent="0.2">
      <c r="A215" s="343"/>
      <c r="B215" s="324"/>
      <c r="C215" s="415" t="s">
        <v>350</v>
      </c>
      <c r="D215" s="415"/>
      <c r="E215" s="415"/>
      <c r="F215" s="415"/>
      <c r="G215" s="415"/>
      <c r="H215" s="415"/>
      <c r="I215" s="415"/>
      <c r="J215" s="415"/>
      <c r="K215" s="415"/>
      <c r="L215" s="344"/>
      <c r="M215" s="355"/>
      <c r="N215" s="346"/>
    </row>
    <row r="216" spans="1:14" x14ac:dyDescent="0.2">
      <c r="A216" s="343"/>
      <c r="B216" s="324"/>
      <c r="C216" s="415" t="s">
        <v>351</v>
      </c>
      <c r="D216" s="415"/>
      <c r="E216" s="415"/>
      <c r="F216" s="415"/>
      <c r="G216" s="415"/>
      <c r="H216" s="415"/>
      <c r="I216" s="415"/>
      <c r="J216" s="415"/>
      <c r="K216" s="415"/>
      <c r="L216" s="344">
        <v>697.72</v>
      </c>
      <c r="M216" s="355"/>
      <c r="N216" s="346">
        <v>22286</v>
      </c>
    </row>
    <row r="217" spans="1:14" x14ac:dyDescent="0.2">
      <c r="A217" s="343"/>
      <c r="B217" s="324"/>
      <c r="C217" s="415" t="s">
        <v>352</v>
      </c>
      <c r="D217" s="415"/>
      <c r="E217" s="415"/>
      <c r="F217" s="415"/>
      <c r="G217" s="415"/>
      <c r="H217" s="415"/>
      <c r="I217" s="415"/>
      <c r="J217" s="415"/>
      <c r="K217" s="415"/>
      <c r="L217" s="344">
        <v>10.9</v>
      </c>
      <c r="M217" s="355"/>
      <c r="N217" s="346">
        <v>114</v>
      </c>
    </row>
    <row r="218" spans="1:14" x14ac:dyDescent="0.2">
      <c r="A218" s="343"/>
      <c r="B218" s="324"/>
      <c r="C218" s="415" t="s">
        <v>353</v>
      </c>
      <c r="D218" s="415"/>
      <c r="E218" s="415"/>
      <c r="F218" s="415"/>
      <c r="G218" s="415"/>
      <c r="H218" s="415"/>
      <c r="I218" s="415"/>
      <c r="J218" s="415"/>
      <c r="K218" s="415"/>
      <c r="L218" s="344">
        <v>1.22</v>
      </c>
      <c r="M218" s="355"/>
      <c r="N218" s="346">
        <v>39</v>
      </c>
    </row>
    <row r="219" spans="1:14" x14ac:dyDescent="0.2">
      <c r="A219" s="343"/>
      <c r="B219" s="324"/>
      <c r="C219" s="415" t="s">
        <v>354</v>
      </c>
      <c r="D219" s="415"/>
      <c r="E219" s="415"/>
      <c r="F219" s="415"/>
      <c r="G219" s="415"/>
      <c r="H219" s="415"/>
      <c r="I219" s="415"/>
      <c r="J219" s="415"/>
      <c r="K219" s="415"/>
      <c r="L219" s="344">
        <v>11852.78</v>
      </c>
      <c r="M219" s="355"/>
      <c r="N219" s="346">
        <v>73540</v>
      </c>
    </row>
    <row r="220" spans="1:14" x14ac:dyDescent="0.2">
      <c r="A220" s="343"/>
      <c r="B220" s="324"/>
      <c r="C220" s="415" t="s">
        <v>355</v>
      </c>
      <c r="D220" s="415"/>
      <c r="E220" s="415"/>
      <c r="F220" s="415"/>
      <c r="G220" s="415"/>
      <c r="H220" s="415"/>
      <c r="I220" s="415"/>
      <c r="J220" s="415"/>
      <c r="K220" s="415"/>
      <c r="L220" s="344">
        <v>1142.44</v>
      </c>
      <c r="M220" s="355"/>
      <c r="N220" s="346">
        <v>30749</v>
      </c>
    </row>
    <row r="221" spans="1:14" x14ac:dyDescent="0.2">
      <c r="A221" s="343"/>
      <c r="B221" s="324"/>
      <c r="C221" s="415" t="s">
        <v>350</v>
      </c>
      <c r="D221" s="415"/>
      <c r="E221" s="415"/>
      <c r="F221" s="415"/>
      <c r="G221" s="415"/>
      <c r="H221" s="415"/>
      <c r="I221" s="415"/>
      <c r="J221" s="415"/>
      <c r="K221" s="415"/>
      <c r="L221" s="344"/>
      <c r="M221" s="355"/>
      <c r="N221" s="346"/>
    </row>
    <row r="222" spans="1:14" x14ac:dyDescent="0.2">
      <c r="A222" s="343"/>
      <c r="B222" s="324"/>
      <c r="C222" s="415" t="s">
        <v>356</v>
      </c>
      <c r="D222" s="415"/>
      <c r="E222" s="415"/>
      <c r="F222" s="415"/>
      <c r="G222" s="415"/>
      <c r="H222" s="415"/>
      <c r="I222" s="415"/>
      <c r="J222" s="415"/>
      <c r="K222" s="415"/>
      <c r="L222" s="344">
        <v>366.01</v>
      </c>
      <c r="M222" s="355"/>
      <c r="N222" s="346">
        <v>11691</v>
      </c>
    </row>
    <row r="223" spans="1:14" x14ac:dyDescent="0.2">
      <c r="A223" s="343"/>
      <c r="B223" s="324"/>
      <c r="C223" s="415" t="s">
        <v>357</v>
      </c>
      <c r="D223" s="415"/>
      <c r="E223" s="415"/>
      <c r="F223" s="415"/>
      <c r="G223" s="415"/>
      <c r="H223" s="415"/>
      <c r="I223" s="415"/>
      <c r="J223" s="415"/>
      <c r="K223" s="415"/>
      <c r="L223" s="344">
        <v>10.9</v>
      </c>
      <c r="M223" s="355"/>
      <c r="N223" s="346">
        <v>114</v>
      </c>
    </row>
    <row r="224" spans="1:14" x14ac:dyDescent="0.2">
      <c r="A224" s="343"/>
      <c r="B224" s="324"/>
      <c r="C224" s="415" t="s">
        <v>358</v>
      </c>
      <c r="D224" s="415"/>
      <c r="E224" s="415"/>
      <c r="F224" s="415"/>
      <c r="G224" s="415"/>
      <c r="H224" s="415"/>
      <c r="I224" s="415"/>
      <c r="J224" s="415"/>
      <c r="K224" s="415"/>
      <c r="L224" s="344">
        <v>1.22</v>
      </c>
      <c r="M224" s="355"/>
      <c r="N224" s="346">
        <v>39</v>
      </c>
    </row>
    <row r="225" spans="1:14" x14ac:dyDescent="0.2">
      <c r="A225" s="343"/>
      <c r="B225" s="324"/>
      <c r="C225" s="415" t="s">
        <v>359</v>
      </c>
      <c r="D225" s="415"/>
      <c r="E225" s="415"/>
      <c r="F225" s="415"/>
      <c r="G225" s="415"/>
      <c r="H225" s="415"/>
      <c r="I225" s="415"/>
      <c r="J225" s="415"/>
      <c r="K225" s="415"/>
      <c r="L225" s="344">
        <v>234.1</v>
      </c>
      <c r="M225" s="355"/>
      <c r="N225" s="346">
        <v>1969</v>
      </c>
    </row>
    <row r="226" spans="1:14" x14ac:dyDescent="0.2">
      <c r="A226" s="343"/>
      <c r="B226" s="324"/>
      <c r="C226" s="415" t="s">
        <v>360</v>
      </c>
      <c r="D226" s="415"/>
      <c r="E226" s="415"/>
      <c r="F226" s="415"/>
      <c r="G226" s="415"/>
      <c r="H226" s="415"/>
      <c r="I226" s="415"/>
      <c r="J226" s="415"/>
      <c r="K226" s="415"/>
      <c r="L226" s="344">
        <v>346.76</v>
      </c>
      <c r="M226" s="355"/>
      <c r="N226" s="346">
        <v>11075</v>
      </c>
    </row>
    <row r="227" spans="1:14" x14ac:dyDescent="0.2">
      <c r="A227" s="343"/>
      <c r="B227" s="324"/>
      <c r="C227" s="415" t="s">
        <v>361</v>
      </c>
      <c r="D227" s="415"/>
      <c r="E227" s="415"/>
      <c r="F227" s="415"/>
      <c r="G227" s="415"/>
      <c r="H227" s="415"/>
      <c r="I227" s="415"/>
      <c r="J227" s="415"/>
      <c r="K227" s="415"/>
      <c r="L227" s="344">
        <v>184.67</v>
      </c>
      <c r="M227" s="355"/>
      <c r="N227" s="346">
        <v>5900</v>
      </c>
    </row>
    <row r="228" spans="1:14" x14ac:dyDescent="0.2">
      <c r="A228" s="343"/>
      <c r="B228" s="324"/>
      <c r="C228" s="415" t="s">
        <v>521</v>
      </c>
      <c r="D228" s="415"/>
      <c r="E228" s="415"/>
      <c r="F228" s="415"/>
      <c r="G228" s="415"/>
      <c r="H228" s="415"/>
      <c r="I228" s="415"/>
      <c r="J228" s="415"/>
      <c r="K228" s="415"/>
      <c r="L228" s="344">
        <v>12315.28</v>
      </c>
      <c r="M228" s="355"/>
      <c r="N228" s="346">
        <f>93820-N232</f>
        <v>22249</v>
      </c>
    </row>
    <row r="229" spans="1:14" x14ac:dyDescent="0.2">
      <c r="A229" s="343"/>
      <c r="B229" s="324"/>
      <c r="C229" s="415" t="s">
        <v>522</v>
      </c>
      <c r="D229" s="415"/>
      <c r="E229" s="415"/>
      <c r="F229" s="415"/>
      <c r="G229" s="415"/>
      <c r="H229" s="415"/>
      <c r="I229" s="415"/>
      <c r="J229" s="415"/>
      <c r="K229" s="415"/>
      <c r="L229" s="344">
        <v>12315.28</v>
      </c>
      <c r="M229" s="355"/>
      <c r="N229" s="346">
        <f>93820-N232</f>
        <v>22249</v>
      </c>
    </row>
    <row r="230" spans="1:14" x14ac:dyDescent="0.2">
      <c r="A230" s="343"/>
      <c r="B230" s="324"/>
      <c r="C230" s="415" t="s">
        <v>523</v>
      </c>
      <c r="D230" s="415"/>
      <c r="E230" s="415"/>
      <c r="F230" s="415"/>
      <c r="G230" s="415"/>
      <c r="H230" s="415"/>
      <c r="I230" s="415"/>
      <c r="J230" s="415"/>
      <c r="K230" s="415"/>
      <c r="L230" s="344"/>
      <c r="M230" s="355"/>
      <c r="N230" s="346"/>
    </row>
    <row r="231" spans="1:14" x14ac:dyDescent="0.2">
      <c r="A231" s="343"/>
      <c r="B231" s="324"/>
      <c r="C231" s="415" t="s">
        <v>524</v>
      </c>
      <c r="D231" s="415"/>
      <c r="E231" s="415"/>
      <c r="F231" s="415"/>
      <c r="G231" s="415"/>
      <c r="H231" s="415"/>
      <c r="I231" s="415"/>
      <c r="J231" s="415"/>
      <c r="K231" s="415"/>
      <c r="L231" s="344">
        <v>331.71</v>
      </c>
      <c r="M231" s="355"/>
      <c r="N231" s="346">
        <v>10595</v>
      </c>
    </row>
    <row r="232" spans="1:14" x14ac:dyDescent="0.2">
      <c r="A232" s="343"/>
      <c r="B232" s="324"/>
      <c r="C232" s="415" t="s">
        <v>610</v>
      </c>
      <c r="D232" s="415"/>
      <c r="E232" s="415"/>
      <c r="F232" s="415"/>
      <c r="G232" s="415"/>
      <c r="H232" s="415"/>
      <c r="I232" s="415"/>
      <c r="J232" s="415"/>
      <c r="K232" s="415"/>
      <c r="L232" s="344">
        <v>11618.68</v>
      </c>
      <c r="M232" s="355"/>
      <c r="N232" s="346">
        <v>71571</v>
      </c>
    </row>
    <row r="233" spans="1:14" x14ac:dyDescent="0.2">
      <c r="A233" s="343"/>
      <c r="B233" s="324"/>
      <c r="C233" s="415" t="s">
        <v>525</v>
      </c>
      <c r="D233" s="415"/>
      <c r="E233" s="415"/>
      <c r="F233" s="415"/>
      <c r="G233" s="415"/>
      <c r="H233" s="415"/>
      <c r="I233" s="415"/>
      <c r="J233" s="415"/>
      <c r="K233" s="415"/>
      <c r="L233" s="344">
        <v>245.47</v>
      </c>
      <c r="M233" s="355"/>
      <c r="N233" s="346">
        <v>7840</v>
      </c>
    </row>
    <row r="234" spans="1:14" x14ac:dyDescent="0.2">
      <c r="A234" s="343"/>
      <c r="B234" s="324"/>
      <c r="C234" s="415" t="s">
        <v>526</v>
      </c>
      <c r="D234" s="415"/>
      <c r="E234" s="415"/>
      <c r="F234" s="415"/>
      <c r="G234" s="415"/>
      <c r="H234" s="415"/>
      <c r="I234" s="415"/>
      <c r="J234" s="415"/>
      <c r="K234" s="415"/>
      <c r="L234" s="344">
        <v>119.42</v>
      </c>
      <c r="M234" s="355"/>
      <c r="N234" s="346">
        <v>3814</v>
      </c>
    </row>
    <row r="235" spans="1:14" x14ac:dyDescent="0.2">
      <c r="A235" s="343"/>
      <c r="B235" s="324"/>
      <c r="C235" s="415" t="s">
        <v>362</v>
      </c>
      <c r="D235" s="415"/>
      <c r="E235" s="415"/>
      <c r="F235" s="415"/>
      <c r="G235" s="415"/>
      <c r="H235" s="415"/>
      <c r="I235" s="415"/>
      <c r="J235" s="415"/>
      <c r="K235" s="415"/>
      <c r="L235" s="344">
        <v>698.94</v>
      </c>
      <c r="M235" s="355"/>
      <c r="N235" s="346">
        <v>22325</v>
      </c>
    </row>
    <row r="236" spans="1:14" x14ac:dyDescent="0.2">
      <c r="A236" s="343"/>
      <c r="B236" s="324"/>
      <c r="C236" s="415" t="s">
        <v>363</v>
      </c>
      <c r="D236" s="415"/>
      <c r="E236" s="415"/>
      <c r="F236" s="415"/>
      <c r="G236" s="415"/>
      <c r="H236" s="415"/>
      <c r="I236" s="415"/>
      <c r="J236" s="415"/>
      <c r="K236" s="415"/>
      <c r="L236" s="344">
        <v>592.23</v>
      </c>
      <c r="M236" s="355"/>
      <c r="N236" s="346">
        <v>18915</v>
      </c>
    </row>
    <row r="237" spans="1:14" x14ac:dyDescent="0.2">
      <c r="A237" s="343"/>
      <c r="B237" s="324"/>
      <c r="C237" s="415" t="s">
        <v>364</v>
      </c>
      <c r="D237" s="415"/>
      <c r="E237" s="415"/>
      <c r="F237" s="415"/>
      <c r="G237" s="415"/>
      <c r="H237" s="415"/>
      <c r="I237" s="415"/>
      <c r="J237" s="415"/>
      <c r="K237" s="415"/>
      <c r="L237" s="344">
        <v>304.08999999999997</v>
      </c>
      <c r="M237" s="355"/>
      <c r="N237" s="346">
        <v>9714</v>
      </c>
    </row>
    <row r="238" spans="1:14" x14ac:dyDescent="0.2">
      <c r="A238" s="343"/>
      <c r="B238" s="337"/>
      <c r="C238" s="421" t="s">
        <v>345</v>
      </c>
      <c r="D238" s="421"/>
      <c r="E238" s="421"/>
      <c r="F238" s="421"/>
      <c r="G238" s="421"/>
      <c r="H238" s="421"/>
      <c r="I238" s="421"/>
      <c r="J238" s="421"/>
      <c r="K238" s="421"/>
      <c r="L238" s="347">
        <v>13457.72</v>
      </c>
      <c r="M238" s="289"/>
      <c r="N238" s="356">
        <v>124569</v>
      </c>
    </row>
    <row r="239" spans="1:14" x14ac:dyDescent="0.2">
      <c r="A239" s="286"/>
      <c r="B239" s="337"/>
      <c r="C239" s="332"/>
      <c r="D239" s="332"/>
      <c r="E239" s="332"/>
      <c r="F239" s="332"/>
      <c r="G239" s="332"/>
      <c r="H239" s="332"/>
      <c r="I239" s="332"/>
      <c r="J239" s="332"/>
      <c r="K239" s="332"/>
      <c r="L239" s="347"/>
      <c r="M239" s="348"/>
      <c r="N239" s="357"/>
    </row>
    <row r="240" spans="1:14" x14ac:dyDescent="0.2">
      <c r="A240" s="358"/>
      <c r="B240" s="358"/>
      <c r="C240" s="358"/>
      <c r="D240" s="358"/>
      <c r="E240" s="358"/>
      <c r="F240" s="358"/>
      <c r="G240" s="358"/>
      <c r="H240" s="358"/>
      <c r="I240" s="358"/>
      <c r="J240" s="358"/>
      <c r="K240" s="358"/>
      <c r="L240" s="358"/>
      <c r="M240" s="358"/>
      <c r="N240" s="358"/>
    </row>
    <row r="241" spans="2:14" x14ac:dyDescent="0.2">
      <c r="B241" s="359" t="s">
        <v>346</v>
      </c>
      <c r="C241" s="419"/>
      <c r="D241" s="419"/>
      <c r="E241" s="419"/>
      <c r="F241" s="419"/>
      <c r="G241" s="419"/>
      <c r="H241" s="419"/>
      <c r="I241" s="419"/>
      <c r="J241" s="419"/>
      <c r="K241" s="419"/>
      <c r="L241" s="419"/>
      <c r="M241" s="286"/>
      <c r="N241" s="286"/>
    </row>
    <row r="242" spans="2:14" x14ac:dyDescent="0.2">
      <c r="B242" s="288"/>
      <c r="C242" s="418" t="s">
        <v>347</v>
      </c>
      <c r="D242" s="418"/>
      <c r="E242" s="418"/>
      <c r="F242" s="418"/>
      <c r="G242" s="418"/>
      <c r="H242" s="418"/>
      <c r="I242" s="418"/>
      <c r="J242" s="418"/>
      <c r="K242" s="418"/>
      <c r="L242" s="418"/>
      <c r="M242" s="286"/>
      <c r="N242" s="286"/>
    </row>
    <row r="243" spans="2:14" x14ac:dyDescent="0.2">
      <c r="B243" s="359" t="s">
        <v>348</v>
      </c>
      <c r="C243" s="419"/>
      <c r="D243" s="419"/>
      <c r="E243" s="419"/>
      <c r="F243" s="419"/>
      <c r="G243" s="419"/>
      <c r="H243" s="419"/>
      <c r="I243" s="419"/>
      <c r="J243" s="419"/>
      <c r="K243" s="419"/>
      <c r="L243" s="419"/>
      <c r="M243" s="286"/>
      <c r="N243" s="286"/>
    </row>
    <row r="244" spans="2:14" x14ac:dyDescent="0.2">
      <c r="B244" s="286"/>
      <c r="C244" s="418" t="s">
        <v>347</v>
      </c>
      <c r="D244" s="418"/>
      <c r="E244" s="418"/>
      <c r="F244" s="418"/>
      <c r="G244" s="418"/>
      <c r="H244" s="418"/>
      <c r="I244" s="418"/>
      <c r="J244" s="418"/>
      <c r="K244" s="418"/>
      <c r="L244" s="418"/>
      <c r="M244" s="286"/>
      <c r="N244" s="286"/>
    </row>
  </sheetData>
  <mergeCells count="217">
    <mergeCell ref="C234:K234"/>
    <mergeCell ref="C235:K235"/>
    <mergeCell ref="C236:K236"/>
    <mergeCell ref="C237:K237"/>
    <mergeCell ref="C238:K238"/>
    <mergeCell ref="C229:K229"/>
    <mergeCell ref="C230:K230"/>
    <mergeCell ref="C231:K231"/>
    <mergeCell ref="C232:K232"/>
    <mergeCell ref="C233:K233"/>
    <mergeCell ref="C224:K224"/>
    <mergeCell ref="C225:K225"/>
    <mergeCell ref="C226:K226"/>
    <mergeCell ref="C227:K227"/>
    <mergeCell ref="C228:K228"/>
    <mergeCell ref="C219:K219"/>
    <mergeCell ref="C220:K220"/>
    <mergeCell ref="C221:K221"/>
    <mergeCell ref="C222:K222"/>
    <mergeCell ref="C223:K223"/>
    <mergeCell ref="C214:K214"/>
    <mergeCell ref="C215:K215"/>
    <mergeCell ref="C216:K216"/>
    <mergeCell ref="C217:K217"/>
    <mergeCell ref="C218:K218"/>
    <mergeCell ref="C208:K208"/>
    <mergeCell ref="C209:K209"/>
    <mergeCell ref="C210:K210"/>
    <mergeCell ref="C211:K211"/>
    <mergeCell ref="C213:K213"/>
    <mergeCell ref="C203:K203"/>
    <mergeCell ref="C204:K204"/>
    <mergeCell ref="C205:K205"/>
    <mergeCell ref="C206:K206"/>
    <mergeCell ref="C207:K207"/>
    <mergeCell ref="C195:N195"/>
    <mergeCell ref="C196:E196"/>
    <mergeCell ref="C198:N198"/>
    <mergeCell ref="C199:E199"/>
    <mergeCell ref="C201:N201"/>
    <mergeCell ref="C187:E187"/>
    <mergeCell ref="C189:N189"/>
    <mergeCell ref="C190:E190"/>
    <mergeCell ref="C192:N192"/>
    <mergeCell ref="C193:E193"/>
    <mergeCell ref="A180:N180"/>
    <mergeCell ref="C181:E181"/>
    <mergeCell ref="C183:N183"/>
    <mergeCell ref="C184:E184"/>
    <mergeCell ref="C186:N186"/>
    <mergeCell ref="C175:K175"/>
    <mergeCell ref="C176:K176"/>
    <mergeCell ref="C177:K177"/>
    <mergeCell ref="C178:K178"/>
    <mergeCell ref="C179:K179"/>
    <mergeCell ref="C170:K170"/>
    <mergeCell ref="C171:K171"/>
    <mergeCell ref="C172:K172"/>
    <mergeCell ref="C173:K173"/>
    <mergeCell ref="C174:K174"/>
    <mergeCell ref="C164:E164"/>
    <mergeCell ref="C166:K166"/>
    <mergeCell ref="C167:K167"/>
    <mergeCell ref="C168:K168"/>
    <mergeCell ref="C169:K169"/>
    <mergeCell ref="C159:E159"/>
    <mergeCell ref="C160:E160"/>
    <mergeCell ref="C161:E161"/>
    <mergeCell ref="C162:E162"/>
    <mergeCell ref="C163:E163"/>
    <mergeCell ref="C154:E154"/>
    <mergeCell ref="C155:E155"/>
    <mergeCell ref="C156:E156"/>
    <mergeCell ref="C157:E157"/>
    <mergeCell ref="C158:E158"/>
    <mergeCell ref="C149:E149"/>
    <mergeCell ref="C150:E150"/>
    <mergeCell ref="C151:E151"/>
    <mergeCell ref="C152:E152"/>
    <mergeCell ref="C153:E153"/>
    <mergeCell ref="C144:E144"/>
    <mergeCell ref="C145:E145"/>
    <mergeCell ref="C146:E146"/>
    <mergeCell ref="C147:E147"/>
    <mergeCell ref="C148:E148"/>
    <mergeCell ref="C139:E139"/>
    <mergeCell ref="C140:E140"/>
    <mergeCell ref="C141:E141"/>
    <mergeCell ref="C142:E142"/>
    <mergeCell ref="C143:E143"/>
    <mergeCell ref="C134:E134"/>
    <mergeCell ref="C135:E135"/>
    <mergeCell ref="C136:E136"/>
    <mergeCell ref="C137:E137"/>
    <mergeCell ref="C138:E138"/>
    <mergeCell ref="C129:K129"/>
    <mergeCell ref="C130:K130"/>
    <mergeCell ref="C131:K131"/>
    <mergeCell ref="A132:N132"/>
    <mergeCell ref="C133:E133"/>
    <mergeCell ref="C124:K124"/>
    <mergeCell ref="C125:K125"/>
    <mergeCell ref="C126:K126"/>
    <mergeCell ref="C127:K127"/>
    <mergeCell ref="C128:K128"/>
    <mergeCell ref="C119:K119"/>
    <mergeCell ref="C120:K120"/>
    <mergeCell ref="C121:K121"/>
    <mergeCell ref="C122:K122"/>
    <mergeCell ref="C123:K123"/>
    <mergeCell ref="C114:K114"/>
    <mergeCell ref="C115:K115"/>
    <mergeCell ref="C116:K116"/>
    <mergeCell ref="C117:K117"/>
    <mergeCell ref="C118:K118"/>
    <mergeCell ref="C108:E108"/>
    <mergeCell ref="C109:E109"/>
    <mergeCell ref="C110:E110"/>
    <mergeCell ref="C111:E111"/>
    <mergeCell ref="C113:K113"/>
    <mergeCell ref="C104:E104"/>
    <mergeCell ref="C105:E105"/>
    <mergeCell ref="C106:E106"/>
    <mergeCell ref="C107:E107"/>
    <mergeCell ref="C98:E98"/>
    <mergeCell ref="C99:E99"/>
    <mergeCell ref="C100:E100"/>
    <mergeCell ref="C101:E101"/>
    <mergeCell ref="C102:E102"/>
    <mergeCell ref="C95:E95"/>
    <mergeCell ref="C96:E96"/>
    <mergeCell ref="C97:E97"/>
    <mergeCell ref="C87:E87"/>
    <mergeCell ref="C88:E88"/>
    <mergeCell ref="C89:E89"/>
    <mergeCell ref="C91:E91"/>
    <mergeCell ref="C92:E92"/>
    <mergeCell ref="C103:E103"/>
    <mergeCell ref="C85:E85"/>
    <mergeCell ref="C86:E86"/>
    <mergeCell ref="C77:E77"/>
    <mergeCell ref="C78:E78"/>
    <mergeCell ref="C79:E79"/>
    <mergeCell ref="C80:E80"/>
    <mergeCell ref="C81:E81"/>
    <mergeCell ref="C93:E93"/>
    <mergeCell ref="C94:E94"/>
    <mergeCell ref="C76:E76"/>
    <mergeCell ref="C67:E67"/>
    <mergeCell ref="C68:E68"/>
    <mergeCell ref="C69:E69"/>
    <mergeCell ref="C70:E70"/>
    <mergeCell ref="C71:E71"/>
    <mergeCell ref="C82:E82"/>
    <mergeCell ref="C83:E83"/>
    <mergeCell ref="C84:E84"/>
    <mergeCell ref="C57:E57"/>
    <mergeCell ref="C58:E58"/>
    <mergeCell ref="C59:E59"/>
    <mergeCell ref="C60:E60"/>
    <mergeCell ref="C61:E61"/>
    <mergeCell ref="C72:E72"/>
    <mergeCell ref="C73:E73"/>
    <mergeCell ref="C74:E74"/>
    <mergeCell ref="C75:E75"/>
    <mergeCell ref="C42:E42"/>
    <mergeCell ref="C43:E43"/>
    <mergeCell ref="C44:E44"/>
    <mergeCell ref="C45:E45"/>
    <mergeCell ref="C46:E46"/>
    <mergeCell ref="C244:L244"/>
    <mergeCell ref="C241:L241"/>
    <mergeCell ref="C242:L242"/>
    <mergeCell ref="C243:L243"/>
    <mergeCell ref="C52:E52"/>
    <mergeCell ref="C53:E53"/>
    <mergeCell ref="C54:E54"/>
    <mergeCell ref="C55:E55"/>
    <mergeCell ref="C56:E56"/>
    <mergeCell ref="C47:E47"/>
    <mergeCell ref="C48:E48"/>
    <mergeCell ref="C49:E49"/>
    <mergeCell ref="C50:E50"/>
    <mergeCell ref="C51:E51"/>
    <mergeCell ref="C62:E62"/>
    <mergeCell ref="C63:E63"/>
    <mergeCell ref="C64:E64"/>
    <mergeCell ref="C65:E65"/>
    <mergeCell ref="C66:E66"/>
    <mergeCell ref="A4:C4"/>
    <mergeCell ref="K4:N4"/>
    <mergeCell ref="A5:D5"/>
    <mergeCell ref="J5:N5"/>
    <mergeCell ref="A6:D6"/>
    <mergeCell ref="J6:N6"/>
    <mergeCell ref="D10:N10"/>
    <mergeCell ref="A13:N13"/>
    <mergeCell ref="A16:N16"/>
    <mergeCell ref="A14:N14"/>
    <mergeCell ref="A17:N17"/>
    <mergeCell ref="J36:L37"/>
    <mergeCell ref="M36:M38"/>
    <mergeCell ref="N36:N38"/>
    <mergeCell ref="A20:N20"/>
    <mergeCell ref="A40:N40"/>
    <mergeCell ref="C41:E41"/>
    <mergeCell ref="C39:E39"/>
    <mergeCell ref="A18:N18"/>
    <mergeCell ref="A36:A38"/>
    <mergeCell ref="B36:B38"/>
    <mergeCell ref="C36:E38"/>
    <mergeCell ref="F36:F38"/>
    <mergeCell ref="G36:I37"/>
    <mergeCell ref="A21:N21"/>
    <mergeCell ref="B23:F23"/>
    <mergeCell ref="B24:F24"/>
    <mergeCell ref="L33:M3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7"/>
  <sheetViews>
    <sheetView zoomScale="85" zoomScaleNormal="85" workbookViewId="0">
      <selection activeCell="G13" sqref="G13"/>
    </sheetView>
  </sheetViews>
  <sheetFormatPr defaultRowHeight="12.75" x14ac:dyDescent="0.2"/>
  <cols>
    <col min="1" max="1" width="9" style="48"/>
    <col min="2" max="2" width="14.625" style="48" customWidth="1"/>
    <col min="3" max="3" width="27.375" style="48" customWidth="1"/>
    <col min="4" max="4" width="23.5" style="48" customWidth="1"/>
    <col min="5" max="5" width="16.375" style="48" customWidth="1"/>
    <col min="6" max="6" width="18" style="48" customWidth="1"/>
    <col min="7" max="7" width="18.375" style="48" customWidth="1"/>
    <col min="8" max="8" width="15.375" style="48" customWidth="1"/>
    <col min="9" max="9" width="29" style="48" customWidth="1"/>
    <col min="10" max="16384" width="9" style="48"/>
  </cols>
  <sheetData>
    <row r="2" spans="1:9" ht="59.25" customHeight="1" x14ac:dyDescent="0.2">
      <c r="C2" s="2" t="s">
        <v>177</v>
      </c>
      <c r="D2" s="375" t="s">
        <v>621</v>
      </c>
      <c r="E2" s="375"/>
      <c r="F2" s="375"/>
      <c r="G2" s="375"/>
      <c r="H2" s="375"/>
      <c r="I2" s="375"/>
    </row>
    <row r="3" spans="1:9" ht="15.75" x14ac:dyDescent="0.25">
      <c r="C3" s="3"/>
      <c r="D3" s="3"/>
      <c r="E3" s="3"/>
      <c r="F3" s="3"/>
      <c r="G3" s="3"/>
      <c r="H3" s="3"/>
      <c r="I3" s="3"/>
    </row>
    <row r="4" spans="1:9" ht="15.75" x14ac:dyDescent="0.25">
      <c r="C4" s="3"/>
      <c r="D4" s="3"/>
      <c r="E4" s="3"/>
      <c r="F4" s="3"/>
      <c r="G4" s="3"/>
      <c r="H4" s="3"/>
      <c r="I4" s="3"/>
    </row>
    <row r="5" spans="1:9" ht="18" customHeight="1" x14ac:dyDescent="0.25">
      <c r="C5" s="10"/>
      <c r="D5" s="11" t="s">
        <v>164</v>
      </c>
      <c r="E5" s="1"/>
      <c r="F5" s="1"/>
      <c r="G5" s="1"/>
      <c r="H5" s="1"/>
      <c r="I5" s="1"/>
    </row>
    <row r="9" spans="1:9" ht="15" customHeight="1" x14ac:dyDescent="0.2">
      <c r="A9" s="48" t="s">
        <v>369</v>
      </c>
      <c r="H9" s="49"/>
      <c r="I9" s="50"/>
    </row>
    <row r="10" spans="1:9" ht="63" x14ac:dyDescent="0.2">
      <c r="A10" s="51" t="s">
        <v>11</v>
      </c>
      <c r="B10" s="22" t="s">
        <v>174</v>
      </c>
      <c r="C10" s="22" t="s">
        <v>162</v>
      </c>
      <c r="D10" s="21" t="s">
        <v>166</v>
      </c>
      <c r="E10" s="22" t="s">
        <v>1</v>
      </c>
      <c r="F10" s="21" t="s">
        <v>167</v>
      </c>
      <c r="G10" s="21" t="s">
        <v>168</v>
      </c>
      <c r="H10" s="22" t="s">
        <v>211</v>
      </c>
      <c r="I10" s="21" t="s">
        <v>169</v>
      </c>
    </row>
    <row r="11" spans="1:9" ht="100.5" customHeight="1" x14ac:dyDescent="0.2">
      <c r="A11" s="118">
        <v>1</v>
      </c>
      <c r="B11" s="119" t="s">
        <v>425</v>
      </c>
      <c r="C11" s="119" t="s">
        <v>426</v>
      </c>
      <c r="D11" s="123" t="s">
        <v>295</v>
      </c>
      <c r="E11" s="53">
        <f>'02-01-01'!N167/1000</f>
        <v>64.445999999999998</v>
      </c>
      <c r="F11" s="52">
        <v>1</v>
      </c>
      <c r="G11" s="52" t="s">
        <v>283</v>
      </c>
      <c r="H11" s="54">
        <f>E11/F11</f>
        <v>64.445999999999998</v>
      </c>
      <c r="I11" s="119" t="s">
        <v>427</v>
      </c>
    </row>
    <row r="12" spans="1:9" ht="100.5" customHeight="1" x14ac:dyDescent="0.2">
      <c r="A12" s="118">
        <v>2</v>
      </c>
      <c r="B12" s="119" t="s">
        <v>541</v>
      </c>
      <c r="C12" s="119" t="s">
        <v>542</v>
      </c>
      <c r="D12" s="123" t="s">
        <v>548</v>
      </c>
      <c r="E12" s="285">
        <f>'02-01-02'!N273/1000</f>
        <v>128.886</v>
      </c>
      <c r="F12" s="119">
        <v>1</v>
      </c>
      <c r="G12" s="119" t="s">
        <v>549</v>
      </c>
      <c r="H12" s="54">
        <f>E12/F12</f>
        <v>128.886</v>
      </c>
      <c r="I12" s="119" t="s">
        <v>538</v>
      </c>
    </row>
    <row r="13" spans="1:9" ht="100.5" customHeight="1" x14ac:dyDescent="0.2">
      <c r="A13" s="51">
        <v>3</v>
      </c>
      <c r="B13" s="119" t="s">
        <v>611</v>
      </c>
      <c r="C13" s="52" t="s">
        <v>609</v>
      </c>
      <c r="D13" s="361" t="s">
        <v>612</v>
      </c>
      <c r="E13" s="53">
        <f>'02-01-03'!N238/1000</f>
        <v>124.569</v>
      </c>
      <c r="F13" s="52">
        <v>1</v>
      </c>
      <c r="G13" s="52" t="s">
        <v>613</v>
      </c>
      <c r="H13" s="54">
        <f>E13/F13</f>
        <v>124.569</v>
      </c>
      <c r="I13" s="119" t="s">
        <v>538</v>
      </c>
    </row>
    <row r="14" spans="1:9" ht="15.75" x14ac:dyDescent="0.25">
      <c r="B14" s="3" t="s">
        <v>43</v>
      </c>
      <c r="C14" s="10"/>
      <c r="D14" s="10"/>
      <c r="E14" s="10"/>
      <c r="F14" s="10"/>
      <c r="G14" s="10"/>
      <c r="H14" s="10"/>
    </row>
    <row r="15" spans="1:9" ht="15.75" x14ac:dyDescent="0.2">
      <c r="B15" s="363" t="s">
        <v>186</v>
      </c>
      <c r="C15" s="363"/>
      <c r="D15" s="363"/>
      <c r="E15" s="363"/>
      <c r="F15" s="363"/>
      <c r="G15" s="363"/>
      <c r="H15" s="363"/>
    </row>
    <row r="16" spans="1:9" ht="15.75" x14ac:dyDescent="0.2">
      <c r="B16" s="363" t="s">
        <v>208</v>
      </c>
      <c r="C16" s="363"/>
      <c r="D16" s="363"/>
      <c r="E16" s="363"/>
      <c r="F16" s="363"/>
      <c r="G16" s="363"/>
      <c r="H16" s="363"/>
    </row>
    <row r="17" spans="2:8" ht="15.75" x14ac:dyDescent="0.2">
      <c r="B17" s="363" t="s">
        <v>185</v>
      </c>
      <c r="C17" s="363"/>
      <c r="D17" s="363"/>
      <c r="E17" s="363"/>
      <c r="F17" s="363"/>
      <c r="G17" s="363"/>
      <c r="H17" s="363"/>
    </row>
    <row r="18" spans="2:8" ht="15.75" x14ac:dyDescent="0.2">
      <c r="B18" s="426" t="s">
        <v>209</v>
      </c>
      <c r="C18" s="426"/>
      <c r="D18" s="426"/>
      <c r="E18" s="426"/>
      <c r="F18" s="426"/>
      <c r="G18" s="426"/>
      <c r="H18" s="426"/>
    </row>
    <row r="19" spans="2:8" ht="15.75" x14ac:dyDescent="0.25">
      <c r="B19" s="23" t="s">
        <v>210</v>
      </c>
      <c r="C19" s="23"/>
      <c r="D19" s="23"/>
      <c r="E19" s="23"/>
      <c r="F19" s="23"/>
      <c r="G19" s="23"/>
      <c r="H19" s="23"/>
    </row>
    <row r="20" spans="2:8" ht="15.75" x14ac:dyDescent="0.25">
      <c r="B20" s="23" t="s">
        <v>187</v>
      </c>
      <c r="C20" s="23"/>
      <c r="D20" s="23"/>
      <c r="E20" s="23"/>
      <c r="F20" s="23"/>
      <c r="G20" s="23"/>
      <c r="H20" s="23"/>
    </row>
    <row r="21" spans="2:8" ht="15.75" x14ac:dyDescent="0.2">
      <c r="B21" s="363" t="s">
        <v>188</v>
      </c>
      <c r="C21" s="363"/>
      <c r="D21" s="363"/>
      <c r="E21" s="363"/>
      <c r="F21" s="363"/>
      <c r="G21" s="363"/>
      <c r="H21" s="363"/>
    </row>
    <row r="22" spans="2:8" ht="15.75" x14ac:dyDescent="0.2">
      <c r="B22" s="363" t="s">
        <v>189</v>
      </c>
      <c r="C22" s="363"/>
      <c r="D22" s="363"/>
      <c r="E22" s="363"/>
      <c r="F22" s="363"/>
      <c r="G22" s="363"/>
      <c r="H22" s="363"/>
    </row>
    <row r="23" spans="2:8" ht="15.75" x14ac:dyDescent="0.25">
      <c r="B23" s="23" t="s">
        <v>190</v>
      </c>
      <c r="C23" s="23"/>
      <c r="D23" s="23"/>
      <c r="E23" s="23"/>
      <c r="F23" s="23"/>
      <c r="G23" s="23"/>
      <c r="H23" s="23"/>
    </row>
    <row r="24" spans="2:8" ht="15.75" x14ac:dyDescent="0.2">
      <c r="B24" s="363" t="s">
        <v>206</v>
      </c>
      <c r="C24" s="363"/>
      <c r="D24" s="363"/>
      <c r="E24" s="363"/>
      <c r="F24" s="363"/>
      <c r="G24" s="363"/>
      <c r="H24" s="363"/>
    </row>
    <row r="25" spans="2:8" ht="15.75" x14ac:dyDescent="0.2">
      <c r="B25" s="363" t="s">
        <v>204</v>
      </c>
      <c r="C25" s="363"/>
      <c r="D25" s="363"/>
      <c r="E25" s="363"/>
      <c r="F25" s="363"/>
      <c r="G25" s="363"/>
      <c r="H25" s="363"/>
    </row>
    <row r="26" spans="2:8" ht="15.75" x14ac:dyDescent="0.2">
      <c r="B26" s="363" t="s">
        <v>205</v>
      </c>
      <c r="C26" s="363"/>
      <c r="D26" s="363"/>
      <c r="E26" s="363"/>
      <c r="F26" s="363"/>
      <c r="G26" s="363"/>
      <c r="H26" s="363"/>
    </row>
    <row r="27" spans="2:8" ht="15.75" x14ac:dyDescent="0.2">
      <c r="B27" s="363" t="s">
        <v>207</v>
      </c>
      <c r="C27" s="363"/>
      <c r="D27" s="363"/>
      <c r="E27" s="363"/>
      <c r="F27" s="363"/>
      <c r="G27" s="363"/>
      <c r="H27" s="363"/>
    </row>
  </sheetData>
  <mergeCells count="11">
    <mergeCell ref="B22:H22"/>
    <mergeCell ref="B24:H24"/>
    <mergeCell ref="B25:H25"/>
    <mergeCell ref="B26:H26"/>
    <mergeCell ref="B27:H27"/>
    <mergeCell ref="B21:H21"/>
    <mergeCell ref="D2:I2"/>
    <mergeCell ref="B15:H15"/>
    <mergeCell ref="B16:H16"/>
    <mergeCell ref="B17:H17"/>
    <mergeCell ref="B18:H1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showOutlineSymbols="0" showWhiteSpace="0" topLeftCell="B1" zoomScale="110" zoomScaleNormal="110" zoomScaleSheetLayoutView="85" workbookViewId="0">
      <selection activeCell="H14" sqref="H14"/>
    </sheetView>
  </sheetViews>
  <sheetFormatPr defaultRowHeight="15.75" x14ac:dyDescent="0.25"/>
  <cols>
    <col min="1" max="1" width="31" style="10" customWidth="1"/>
    <col min="2" max="2" width="10" style="13" bestFit="1" customWidth="1"/>
    <col min="3" max="3" width="14.125" style="10" customWidth="1"/>
    <col min="4" max="4" width="15.25" style="10" customWidth="1"/>
    <col min="5" max="5" width="13.375" style="10" customWidth="1"/>
    <col min="6" max="6" width="39.25" style="10" customWidth="1"/>
    <col min="7" max="7" width="28.125" style="10" customWidth="1"/>
    <col min="8" max="8" width="19" style="10" customWidth="1"/>
    <col min="9" max="16384" width="9" style="10"/>
  </cols>
  <sheetData>
    <row r="1" spans="1:8" x14ac:dyDescent="0.25">
      <c r="A1" s="7"/>
      <c r="B1" s="7"/>
      <c r="C1" s="7"/>
      <c r="D1" s="7"/>
      <c r="E1" s="7"/>
      <c r="F1" s="7"/>
      <c r="G1" s="7"/>
      <c r="H1" s="7"/>
    </row>
    <row r="2" spans="1:8" x14ac:dyDescent="0.25">
      <c r="A2" s="7" t="s">
        <v>5</v>
      </c>
      <c r="B2" s="10"/>
    </row>
    <row r="3" spans="1:8" ht="78.75" customHeight="1" x14ac:dyDescent="0.25">
      <c r="A3" s="2" t="s">
        <v>177</v>
      </c>
      <c r="B3" s="375" t="s">
        <v>621</v>
      </c>
      <c r="C3" s="375"/>
      <c r="D3" s="375"/>
      <c r="E3" s="375"/>
      <c r="F3" s="375"/>
      <c r="G3" s="375"/>
      <c r="H3" s="2"/>
    </row>
    <row r="4" spans="1:8" x14ac:dyDescent="0.25">
      <c r="A4" s="7" t="s">
        <v>5</v>
      </c>
      <c r="B4" s="10"/>
    </row>
    <row r="5" spans="1:8" x14ac:dyDescent="0.25">
      <c r="A5" s="7" t="s">
        <v>5</v>
      </c>
      <c r="B5" s="10"/>
    </row>
    <row r="6" spans="1:8" x14ac:dyDescent="0.25">
      <c r="A6" s="7"/>
      <c r="B6" s="7" t="s">
        <v>163</v>
      </c>
      <c r="D6" s="7"/>
      <c r="E6" s="7"/>
      <c r="F6" s="7"/>
      <c r="G6" s="7"/>
      <c r="H6" s="7"/>
    </row>
    <row r="7" spans="1:8" x14ac:dyDescent="0.25">
      <c r="A7" s="7" t="s">
        <v>5</v>
      </c>
      <c r="B7" s="10"/>
    </row>
    <row r="8" spans="1:8" x14ac:dyDescent="0.25">
      <c r="A8" s="2"/>
      <c r="B8" s="10"/>
      <c r="C8" s="2"/>
      <c r="D8" s="2"/>
      <c r="E8" s="2"/>
      <c r="F8" s="2"/>
      <c r="G8" s="2"/>
      <c r="H8" s="2"/>
    </row>
    <row r="9" spans="1:8" x14ac:dyDescent="0.25">
      <c r="B9" s="10"/>
    </row>
    <row r="10" spans="1:8" x14ac:dyDescent="0.25">
      <c r="B10" s="10"/>
      <c r="H10" s="23"/>
    </row>
    <row r="11" spans="1:8" x14ac:dyDescent="0.25">
      <c r="A11" s="2" t="s">
        <v>370</v>
      </c>
      <c r="B11" s="10"/>
    </row>
    <row r="12" spans="1:8" s="13" customFormat="1" ht="31.5" x14ac:dyDescent="0.25">
      <c r="A12" s="12" t="s">
        <v>0</v>
      </c>
      <c r="B12" s="19" t="s">
        <v>170</v>
      </c>
      <c r="C12" s="12" t="s">
        <v>3</v>
      </c>
      <c r="D12" s="19" t="s">
        <v>197</v>
      </c>
      <c r="E12" s="12" t="s">
        <v>16</v>
      </c>
      <c r="F12" s="19" t="s">
        <v>171</v>
      </c>
      <c r="G12" s="12" t="s">
        <v>203</v>
      </c>
      <c r="H12" s="19" t="s">
        <v>172</v>
      </c>
    </row>
    <row r="13" spans="1:8" s="13" customFormat="1" x14ac:dyDescent="0.25">
      <c r="A13" s="12">
        <v>1</v>
      </c>
      <c r="B13" s="12">
        <v>2</v>
      </c>
      <c r="C13" s="12">
        <v>3</v>
      </c>
      <c r="D13" s="12">
        <v>4</v>
      </c>
      <c r="E13" s="12">
        <v>5</v>
      </c>
      <c r="F13" s="12">
        <v>6</v>
      </c>
      <c r="G13" s="12">
        <v>7</v>
      </c>
      <c r="H13" s="12">
        <v>8</v>
      </c>
    </row>
    <row r="14" spans="1:8" ht="36" x14ac:dyDescent="0.25">
      <c r="A14" s="55" t="s">
        <v>365</v>
      </c>
      <c r="B14" s="55" t="s">
        <v>343</v>
      </c>
      <c r="C14" s="56">
        <v>1</v>
      </c>
      <c r="D14" s="121">
        <f>33.2</f>
        <v>33.200000000000003</v>
      </c>
      <c r="E14" s="57">
        <v>0.4</v>
      </c>
      <c r="F14" s="55" t="s">
        <v>622</v>
      </c>
      <c r="G14" s="55">
        <f>D14*C14</f>
        <v>33.200000000000003</v>
      </c>
      <c r="H14" s="58" t="s">
        <v>625</v>
      </c>
    </row>
    <row r="15" spans="1:8" ht="48" x14ac:dyDescent="0.25">
      <c r="A15" s="126" t="s">
        <v>366</v>
      </c>
      <c r="B15" s="55" t="s">
        <v>343</v>
      </c>
      <c r="C15" s="56">
        <v>3</v>
      </c>
      <c r="D15" s="127">
        <f>24.374/1.2</f>
        <v>20.311666666666667</v>
      </c>
      <c r="E15" s="128">
        <v>10</v>
      </c>
      <c r="F15" s="126" t="s">
        <v>624</v>
      </c>
      <c r="G15" s="126">
        <f>D15*C15</f>
        <v>60.935000000000002</v>
      </c>
      <c r="H15" s="58" t="s">
        <v>550</v>
      </c>
    </row>
    <row r="16" spans="1:8" x14ac:dyDescent="0.25">
      <c r="A16" s="3" t="s">
        <v>43</v>
      </c>
      <c r="B16" s="10"/>
    </row>
    <row r="17" spans="1:7" ht="38.25" customHeight="1" x14ac:dyDescent="0.25">
      <c r="A17" s="427" t="s">
        <v>191</v>
      </c>
      <c r="B17" s="427"/>
      <c r="C17" s="427"/>
      <c r="D17" s="427"/>
      <c r="E17" s="427"/>
      <c r="F17" s="427"/>
      <c r="G17" s="427"/>
    </row>
    <row r="18" spans="1:7" x14ac:dyDescent="0.25">
      <c r="A18" s="45" t="s">
        <v>192</v>
      </c>
    </row>
    <row r="19" spans="1:7" x14ac:dyDescent="0.25">
      <c r="A19" s="10" t="s">
        <v>193</v>
      </c>
    </row>
    <row r="20" spans="1:7" x14ac:dyDescent="0.25">
      <c r="A20" s="10" t="s">
        <v>194</v>
      </c>
    </row>
    <row r="21" spans="1:7" x14ac:dyDescent="0.25">
      <c r="A21" s="10" t="s">
        <v>198</v>
      </c>
    </row>
    <row r="22" spans="1:7" x14ac:dyDescent="0.25">
      <c r="A22" s="10" t="s">
        <v>195</v>
      </c>
    </row>
    <row r="23" spans="1:7" x14ac:dyDescent="0.25">
      <c r="A23" s="10" t="s">
        <v>196</v>
      </c>
    </row>
    <row r="24" spans="1:7" ht="33.75" customHeight="1" x14ac:dyDescent="0.25">
      <c r="A24" s="427" t="s">
        <v>199</v>
      </c>
      <c r="B24" s="427"/>
      <c r="C24" s="427"/>
      <c r="D24" s="427"/>
      <c r="E24" s="427"/>
      <c r="F24" s="427"/>
      <c r="G24" s="427"/>
    </row>
    <row r="25" spans="1:7" x14ac:dyDescent="0.25">
      <c r="A25" s="427" t="s">
        <v>200</v>
      </c>
      <c r="B25" s="427"/>
      <c r="C25" s="427"/>
      <c r="D25" s="427"/>
      <c r="E25" s="427"/>
      <c r="F25" s="427"/>
      <c r="G25" s="427"/>
    </row>
  </sheetData>
  <mergeCells count="4">
    <mergeCell ref="A17:G17"/>
    <mergeCell ref="A24:G24"/>
    <mergeCell ref="A25:G25"/>
    <mergeCell ref="B3:G3"/>
  </mergeCells>
  <pageMargins left="0.25" right="0.25" top="0.75" bottom="0.75" header="0.3" footer="0.3"/>
  <pageSetup paperSize="9" scale="7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61"/>
  <sheetViews>
    <sheetView zoomScale="70" zoomScaleNormal="70" zoomScaleSheetLayoutView="70" workbookViewId="0">
      <selection activeCell="B53" sqref="B53"/>
    </sheetView>
  </sheetViews>
  <sheetFormatPr defaultRowHeight="15.75" x14ac:dyDescent="0.25"/>
  <cols>
    <col min="1" max="1" width="9" style="13"/>
    <col min="2" max="2" width="112.625" style="10" customWidth="1"/>
    <col min="3" max="3" width="9" style="3"/>
    <col min="4" max="4" width="77.25" style="3" customWidth="1"/>
    <col min="5" max="16384" width="9" style="3"/>
  </cols>
  <sheetData>
    <row r="2" spans="1:6" s="17" customFormat="1" x14ac:dyDescent="0.2">
      <c r="A2" s="15"/>
      <c r="B2" s="29" t="s">
        <v>161</v>
      </c>
    </row>
    <row r="3" spans="1:6" s="17" customFormat="1" x14ac:dyDescent="0.2">
      <c r="A3" s="15"/>
      <c r="B3" s="16"/>
    </row>
    <row r="4" spans="1:6" s="17" customFormat="1" x14ac:dyDescent="0.2">
      <c r="A4" s="15"/>
      <c r="B4" s="16"/>
    </row>
    <row r="5" spans="1:6" s="24" customFormat="1" x14ac:dyDescent="0.2">
      <c r="B5" s="25" t="s">
        <v>175</v>
      </c>
      <c r="D5" s="25"/>
    </row>
    <row r="6" spans="1:6" s="18" customFormat="1" x14ac:dyDescent="0.25">
      <c r="A6" s="26" t="s">
        <v>160</v>
      </c>
      <c r="B6" s="27" t="s">
        <v>0</v>
      </c>
    </row>
    <row r="7" spans="1:6" x14ac:dyDescent="0.25">
      <c r="A7" s="14">
        <v>1</v>
      </c>
      <c r="B7" s="20" t="s">
        <v>44</v>
      </c>
      <c r="F7" s="6"/>
    </row>
    <row r="8" spans="1:6" x14ac:dyDescent="0.25">
      <c r="A8" s="14">
        <v>2</v>
      </c>
      <c r="B8" s="20" t="s">
        <v>45</v>
      </c>
      <c r="F8" s="6"/>
    </row>
    <row r="9" spans="1:6" x14ac:dyDescent="0.25">
      <c r="A9" s="14">
        <v>3</v>
      </c>
      <c r="B9" s="20" t="s">
        <v>46</v>
      </c>
      <c r="F9" s="6"/>
    </row>
    <row r="10" spans="1:6" x14ac:dyDescent="0.25">
      <c r="A10" s="14">
        <v>4</v>
      </c>
      <c r="B10" s="20" t="s">
        <v>47</v>
      </c>
      <c r="F10" s="6"/>
    </row>
    <row r="11" spans="1:6" x14ac:dyDescent="0.25">
      <c r="A11" s="14">
        <v>5</v>
      </c>
      <c r="B11" s="20" t="s">
        <v>48</v>
      </c>
      <c r="F11" s="6"/>
    </row>
    <row r="12" spans="1:6" x14ac:dyDescent="0.25">
      <c r="A12" s="14">
        <v>6</v>
      </c>
      <c r="B12" s="20" t="s">
        <v>49</v>
      </c>
      <c r="F12" s="6"/>
    </row>
    <row r="13" spans="1:6" x14ac:dyDescent="0.25">
      <c r="A13" s="14">
        <v>7</v>
      </c>
      <c r="B13" s="20" t="s">
        <v>50</v>
      </c>
      <c r="F13" s="6"/>
    </row>
    <row r="14" spans="1:6" x14ac:dyDescent="0.25">
      <c r="A14" s="14">
        <v>8</v>
      </c>
      <c r="B14" s="20" t="s">
        <v>51</v>
      </c>
      <c r="F14" s="6"/>
    </row>
    <row r="15" spans="1:6" x14ac:dyDescent="0.25">
      <c r="A15" s="14">
        <v>9</v>
      </c>
      <c r="B15" s="20" t="s">
        <v>52</v>
      </c>
    </row>
    <row r="16" spans="1:6" x14ac:dyDescent="0.25">
      <c r="A16" s="14">
        <v>10</v>
      </c>
      <c r="B16" s="20" t="s">
        <v>53</v>
      </c>
    </row>
    <row r="17" spans="1:2" x14ac:dyDescent="0.25">
      <c r="A17" s="14">
        <v>11</v>
      </c>
      <c r="B17" s="20" t="s">
        <v>54</v>
      </c>
    </row>
    <row r="18" spans="1:2" x14ac:dyDescent="0.25">
      <c r="A18" s="14">
        <v>12</v>
      </c>
      <c r="B18" s="20" t="s">
        <v>55</v>
      </c>
    </row>
    <row r="19" spans="1:2" x14ac:dyDescent="0.25">
      <c r="A19" s="14">
        <v>13</v>
      </c>
      <c r="B19" s="20" t="s">
        <v>56</v>
      </c>
    </row>
    <row r="20" spans="1:2" x14ac:dyDescent="0.25">
      <c r="A20" s="14">
        <v>14</v>
      </c>
      <c r="B20" s="20" t="s">
        <v>57</v>
      </c>
    </row>
    <row r="21" spans="1:2" x14ac:dyDescent="0.25">
      <c r="A21" s="14">
        <v>15</v>
      </c>
      <c r="B21" s="20" t="s">
        <v>57</v>
      </c>
    </row>
    <row r="22" spans="1:2" x14ac:dyDescent="0.25">
      <c r="A22" s="14">
        <v>16</v>
      </c>
      <c r="B22" s="20" t="s">
        <v>58</v>
      </c>
    </row>
    <row r="23" spans="1:2" x14ac:dyDescent="0.25">
      <c r="A23" s="14">
        <v>17</v>
      </c>
      <c r="B23" s="20" t="s">
        <v>59</v>
      </c>
    </row>
    <row r="24" spans="1:2" x14ac:dyDescent="0.25">
      <c r="A24" s="14">
        <v>18</v>
      </c>
      <c r="B24" s="20" t="s">
        <v>60</v>
      </c>
    </row>
    <row r="25" spans="1:2" x14ac:dyDescent="0.25">
      <c r="A25" s="14">
        <v>19</v>
      </c>
      <c r="B25" s="20" t="s">
        <v>61</v>
      </c>
    </row>
    <row r="26" spans="1:2" x14ac:dyDescent="0.25">
      <c r="A26" s="14">
        <v>20</v>
      </c>
      <c r="B26" s="20" t="s">
        <v>62</v>
      </c>
    </row>
    <row r="27" spans="1:2" x14ac:dyDescent="0.25">
      <c r="A27" s="14">
        <v>21</v>
      </c>
      <c r="B27" s="20" t="s">
        <v>63</v>
      </c>
    </row>
    <row r="28" spans="1:2" x14ac:dyDescent="0.25">
      <c r="A28" s="14">
        <v>22</v>
      </c>
      <c r="B28" s="20" t="s">
        <v>64</v>
      </c>
    </row>
    <row r="29" spans="1:2" x14ac:dyDescent="0.25">
      <c r="A29" s="14">
        <v>23</v>
      </c>
      <c r="B29" s="20" t="s">
        <v>65</v>
      </c>
    </row>
    <row r="30" spans="1:2" x14ac:dyDescent="0.25">
      <c r="A30" s="14">
        <v>24</v>
      </c>
      <c r="B30" s="20" t="s">
        <v>66</v>
      </c>
    </row>
    <row r="31" spans="1:2" x14ac:dyDescent="0.25">
      <c r="A31" s="14">
        <v>25</v>
      </c>
      <c r="B31" s="20" t="s">
        <v>67</v>
      </c>
    </row>
    <row r="32" spans="1:2" x14ac:dyDescent="0.25">
      <c r="A32" s="14">
        <v>26</v>
      </c>
      <c r="B32" s="20" t="s">
        <v>68</v>
      </c>
    </row>
    <row r="33" spans="1:2" x14ac:dyDescent="0.25">
      <c r="A33" s="14">
        <v>27</v>
      </c>
      <c r="B33" s="20" t="s">
        <v>69</v>
      </c>
    </row>
    <row r="34" spans="1:2" x14ac:dyDescent="0.25">
      <c r="A34" s="14">
        <v>28</v>
      </c>
      <c r="B34" s="20" t="s">
        <v>70</v>
      </c>
    </row>
    <row r="35" spans="1:2" x14ac:dyDescent="0.25">
      <c r="A35" s="14">
        <v>29</v>
      </c>
      <c r="B35" s="20" t="s">
        <v>71</v>
      </c>
    </row>
    <row r="36" spans="1:2" x14ac:dyDescent="0.25">
      <c r="A36" s="14">
        <v>30</v>
      </c>
      <c r="B36" s="20" t="s">
        <v>72</v>
      </c>
    </row>
    <row r="37" spans="1:2" x14ac:dyDescent="0.25">
      <c r="A37" s="14">
        <v>31</v>
      </c>
      <c r="B37" s="20" t="s">
        <v>73</v>
      </c>
    </row>
    <row r="38" spans="1:2" x14ac:dyDescent="0.25">
      <c r="A38" s="14">
        <v>32</v>
      </c>
      <c r="B38" s="20" t="s">
        <v>74</v>
      </c>
    </row>
    <row r="39" spans="1:2" x14ac:dyDescent="0.25">
      <c r="A39" s="14">
        <v>33</v>
      </c>
      <c r="B39" s="20" t="s">
        <v>75</v>
      </c>
    </row>
    <row r="40" spans="1:2" x14ac:dyDescent="0.25">
      <c r="A40" s="14">
        <v>34</v>
      </c>
      <c r="B40" s="20" t="s">
        <v>76</v>
      </c>
    </row>
    <row r="41" spans="1:2" x14ac:dyDescent="0.25">
      <c r="A41" s="14">
        <v>35</v>
      </c>
      <c r="B41" s="20" t="s">
        <v>77</v>
      </c>
    </row>
    <row r="42" spans="1:2" x14ac:dyDescent="0.25">
      <c r="A42" s="14">
        <v>36</v>
      </c>
      <c r="B42" s="20" t="s">
        <v>78</v>
      </c>
    </row>
    <row r="43" spans="1:2" x14ac:dyDescent="0.25">
      <c r="A43" s="14">
        <v>37</v>
      </c>
      <c r="B43" s="20" t="s">
        <v>79</v>
      </c>
    </row>
    <row r="44" spans="1:2" x14ac:dyDescent="0.25">
      <c r="A44" s="14">
        <v>38</v>
      </c>
      <c r="B44" s="20" t="s">
        <v>80</v>
      </c>
    </row>
    <row r="45" spans="1:2" x14ac:dyDescent="0.25">
      <c r="A45" s="14">
        <v>39</v>
      </c>
      <c r="B45" s="20" t="s">
        <v>81</v>
      </c>
    </row>
    <row r="46" spans="1:2" x14ac:dyDescent="0.25">
      <c r="A46" s="14">
        <v>40</v>
      </c>
      <c r="B46" s="20" t="s">
        <v>82</v>
      </c>
    </row>
    <row r="47" spans="1:2" x14ac:dyDescent="0.25">
      <c r="A47" s="14">
        <v>41</v>
      </c>
      <c r="B47" s="20" t="s">
        <v>83</v>
      </c>
    </row>
    <row r="48" spans="1:2" x14ac:dyDescent="0.25">
      <c r="A48" s="14">
        <v>42</v>
      </c>
      <c r="B48" s="20" t="s">
        <v>84</v>
      </c>
    </row>
    <row r="49" spans="1:2" x14ac:dyDescent="0.25">
      <c r="A49" s="14">
        <v>43</v>
      </c>
      <c r="B49" s="20" t="s">
        <v>85</v>
      </c>
    </row>
    <row r="50" spans="1:2" x14ac:dyDescent="0.25">
      <c r="A50" s="14">
        <v>44</v>
      </c>
      <c r="B50" s="20" t="s">
        <v>86</v>
      </c>
    </row>
    <row r="51" spans="1:2" x14ac:dyDescent="0.25">
      <c r="A51" s="14">
        <v>45</v>
      </c>
      <c r="B51" s="20" t="s">
        <v>87</v>
      </c>
    </row>
    <row r="52" spans="1:2" x14ac:dyDescent="0.25">
      <c r="A52" s="14">
        <v>46</v>
      </c>
      <c r="B52" s="20" t="s">
        <v>88</v>
      </c>
    </row>
    <row r="53" spans="1:2" x14ac:dyDescent="0.25">
      <c r="A53" s="14">
        <v>47</v>
      </c>
      <c r="B53" s="20" t="s">
        <v>89</v>
      </c>
    </row>
    <row r="54" spans="1:2" x14ac:dyDescent="0.25">
      <c r="A54" s="14">
        <v>48</v>
      </c>
      <c r="B54" s="20" t="s">
        <v>90</v>
      </c>
    </row>
    <row r="55" spans="1:2" x14ac:dyDescent="0.25">
      <c r="A55" s="14">
        <v>49</v>
      </c>
      <c r="B55" s="20" t="s">
        <v>91</v>
      </c>
    </row>
    <row r="56" spans="1:2" x14ac:dyDescent="0.25">
      <c r="A56" s="14">
        <v>50</v>
      </c>
      <c r="B56" s="20" t="s">
        <v>92</v>
      </c>
    </row>
    <row r="57" spans="1:2" x14ac:dyDescent="0.25">
      <c r="A57" s="14">
        <v>51</v>
      </c>
      <c r="B57" s="20" t="s">
        <v>93</v>
      </c>
    </row>
    <row r="58" spans="1:2" x14ac:dyDescent="0.25">
      <c r="A58" s="14">
        <v>52</v>
      </c>
      <c r="B58" s="20" t="s">
        <v>94</v>
      </c>
    </row>
    <row r="59" spans="1:2" x14ac:dyDescent="0.25">
      <c r="A59" s="14">
        <v>53</v>
      </c>
      <c r="B59" s="20" t="s">
        <v>95</v>
      </c>
    </row>
    <row r="60" spans="1:2" x14ac:dyDescent="0.25">
      <c r="A60" s="14">
        <v>54</v>
      </c>
      <c r="B60" s="20" t="s">
        <v>96</v>
      </c>
    </row>
    <row r="61" spans="1:2" x14ac:dyDescent="0.25">
      <c r="A61" s="14">
        <v>55</v>
      </c>
      <c r="B61" s="20" t="s">
        <v>97</v>
      </c>
    </row>
    <row r="62" spans="1:2" x14ac:dyDescent="0.25">
      <c r="A62" s="14">
        <v>56</v>
      </c>
      <c r="B62" s="20" t="s">
        <v>98</v>
      </c>
    </row>
    <row r="63" spans="1:2" x14ac:dyDescent="0.25">
      <c r="A63" s="14">
        <v>57</v>
      </c>
      <c r="B63" s="20" t="s">
        <v>99</v>
      </c>
    </row>
    <row r="64" spans="1:2" x14ac:dyDescent="0.25">
      <c r="A64" s="14">
        <v>58</v>
      </c>
      <c r="B64" s="20" t="s">
        <v>100</v>
      </c>
    </row>
    <row r="65" spans="1:2" x14ac:dyDescent="0.25">
      <c r="A65" s="14">
        <v>59</v>
      </c>
      <c r="B65" s="20" t="s">
        <v>101</v>
      </c>
    </row>
    <row r="66" spans="1:2" x14ac:dyDescent="0.25">
      <c r="A66" s="14">
        <v>60</v>
      </c>
      <c r="B66" s="20" t="s">
        <v>102</v>
      </c>
    </row>
    <row r="67" spans="1:2" x14ac:dyDescent="0.25">
      <c r="A67" s="14">
        <v>61</v>
      </c>
      <c r="B67" s="20" t="s">
        <v>103</v>
      </c>
    </row>
    <row r="68" spans="1:2" x14ac:dyDescent="0.25">
      <c r="A68" s="14">
        <v>62</v>
      </c>
      <c r="B68" s="20" t="s">
        <v>104</v>
      </c>
    </row>
    <row r="69" spans="1:2" x14ac:dyDescent="0.25">
      <c r="A69" s="14">
        <v>63</v>
      </c>
      <c r="B69" s="20" t="s">
        <v>105</v>
      </c>
    </row>
    <row r="70" spans="1:2" x14ac:dyDescent="0.25">
      <c r="A70" s="14">
        <v>64</v>
      </c>
      <c r="B70" s="20" t="s">
        <v>106</v>
      </c>
    </row>
    <row r="71" spans="1:2" x14ac:dyDescent="0.25">
      <c r="A71" s="14">
        <v>65</v>
      </c>
      <c r="B71" s="20" t="s">
        <v>107</v>
      </c>
    </row>
    <row r="72" spans="1:2" x14ac:dyDescent="0.25">
      <c r="A72" s="14">
        <v>66</v>
      </c>
      <c r="B72" s="20" t="s">
        <v>108</v>
      </c>
    </row>
    <row r="73" spans="1:2" x14ac:dyDescent="0.25">
      <c r="A73" s="14">
        <v>67</v>
      </c>
      <c r="B73" s="20" t="s">
        <v>2</v>
      </c>
    </row>
    <row r="74" spans="1:2" x14ac:dyDescent="0.25">
      <c r="A74" s="14">
        <v>68</v>
      </c>
      <c r="B74" s="20" t="s">
        <v>109</v>
      </c>
    </row>
    <row r="75" spans="1:2" x14ac:dyDescent="0.25">
      <c r="A75" s="14">
        <v>69</v>
      </c>
      <c r="B75" s="20" t="s">
        <v>110</v>
      </c>
    </row>
    <row r="76" spans="1:2" x14ac:dyDescent="0.25">
      <c r="A76" s="14">
        <v>70</v>
      </c>
      <c r="B76" s="20" t="s">
        <v>111</v>
      </c>
    </row>
    <row r="77" spans="1:2" x14ac:dyDescent="0.25">
      <c r="A77" s="14">
        <v>71</v>
      </c>
      <c r="B77" s="20" t="s">
        <v>112</v>
      </c>
    </row>
    <row r="78" spans="1:2" x14ac:dyDescent="0.25">
      <c r="A78" s="14">
        <v>72</v>
      </c>
      <c r="B78" s="20" t="s">
        <v>113</v>
      </c>
    </row>
    <row r="79" spans="1:2" x14ac:dyDescent="0.25">
      <c r="A79" s="14">
        <v>73</v>
      </c>
      <c r="B79" s="20" t="s">
        <v>114</v>
      </c>
    </row>
    <row r="80" spans="1:2" x14ac:dyDescent="0.25">
      <c r="A80" s="14">
        <v>74</v>
      </c>
      <c r="B80" s="20" t="s">
        <v>115</v>
      </c>
    </row>
    <row r="81" spans="1:2" x14ac:dyDescent="0.25">
      <c r="A81" s="14">
        <v>75</v>
      </c>
      <c r="B81" s="20" t="s">
        <v>116</v>
      </c>
    </row>
    <row r="82" spans="1:2" x14ac:dyDescent="0.25">
      <c r="A82" s="14">
        <v>76</v>
      </c>
      <c r="B82" s="20" t="s">
        <v>117</v>
      </c>
    </row>
    <row r="83" spans="1:2" x14ac:dyDescent="0.25">
      <c r="A83" s="14">
        <v>77</v>
      </c>
      <c r="B83" s="20" t="s">
        <v>118</v>
      </c>
    </row>
    <row r="84" spans="1:2" x14ac:dyDescent="0.25">
      <c r="A84" s="14">
        <v>78</v>
      </c>
      <c r="B84" s="20" t="s">
        <v>119</v>
      </c>
    </row>
    <row r="85" spans="1:2" x14ac:dyDescent="0.25">
      <c r="A85" s="14">
        <v>79</v>
      </c>
      <c r="B85" s="20" t="s">
        <v>120</v>
      </c>
    </row>
    <row r="86" spans="1:2" x14ac:dyDescent="0.25">
      <c r="A86" s="14">
        <v>80</v>
      </c>
      <c r="B86" s="20" t="s">
        <v>121</v>
      </c>
    </row>
    <row r="87" spans="1:2" x14ac:dyDescent="0.25">
      <c r="A87" s="14">
        <v>81</v>
      </c>
      <c r="B87" s="20" t="s">
        <v>122</v>
      </c>
    </row>
    <row r="88" spans="1:2" x14ac:dyDescent="0.25">
      <c r="A88" s="14">
        <v>82</v>
      </c>
      <c r="B88" s="20" t="s">
        <v>123</v>
      </c>
    </row>
    <row r="89" spans="1:2" x14ac:dyDescent="0.25">
      <c r="A89" s="14">
        <v>83</v>
      </c>
      <c r="B89" s="20" t="s">
        <v>124</v>
      </c>
    </row>
    <row r="90" spans="1:2" x14ac:dyDescent="0.25">
      <c r="A90" s="14">
        <v>84</v>
      </c>
      <c r="B90" s="20" t="s">
        <v>125</v>
      </c>
    </row>
    <row r="91" spans="1:2" x14ac:dyDescent="0.25">
      <c r="A91" s="14">
        <v>85</v>
      </c>
      <c r="B91" s="20" t="s">
        <v>126</v>
      </c>
    </row>
    <row r="92" spans="1:2" x14ac:dyDescent="0.25">
      <c r="A92" s="14">
        <v>86</v>
      </c>
      <c r="B92" s="20" t="s">
        <v>127</v>
      </c>
    </row>
    <row r="93" spans="1:2" x14ac:dyDescent="0.25">
      <c r="A93" s="14">
        <v>87</v>
      </c>
      <c r="B93" s="20" t="s">
        <v>128</v>
      </c>
    </row>
    <row r="94" spans="1:2" x14ac:dyDescent="0.25">
      <c r="A94" s="14">
        <v>88</v>
      </c>
      <c r="B94" s="20" t="s">
        <v>129</v>
      </c>
    </row>
    <row r="95" spans="1:2" x14ac:dyDescent="0.25">
      <c r="A95" s="14">
        <v>89</v>
      </c>
      <c r="B95" s="20" t="s">
        <v>130</v>
      </c>
    </row>
    <row r="96" spans="1:2" x14ac:dyDescent="0.25">
      <c r="A96" s="14">
        <v>90</v>
      </c>
      <c r="B96" s="20" t="s">
        <v>131</v>
      </c>
    </row>
    <row r="97" spans="1:2" x14ac:dyDescent="0.25">
      <c r="A97" s="14">
        <v>91</v>
      </c>
      <c r="B97" s="20" t="s">
        <v>132</v>
      </c>
    </row>
    <row r="98" spans="1:2" x14ac:dyDescent="0.25">
      <c r="A98" s="14">
        <v>92</v>
      </c>
      <c r="B98" s="20" t="s">
        <v>133</v>
      </c>
    </row>
    <row r="99" spans="1:2" x14ac:dyDescent="0.25">
      <c r="A99" s="14">
        <v>93</v>
      </c>
      <c r="B99" s="20" t="s">
        <v>134</v>
      </c>
    </row>
    <row r="100" spans="1:2" x14ac:dyDescent="0.25">
      <c r="A100" s="14">
        <v>94</v>
      </c>
      <c r="B100" s="20" t="s">
        <v>135</v>
      </c>
    </row>
    <row r="101" spans="1:2" x14ac:dyDescent="0.25">
      <c r="A101" s="14">
        <v>95</v>
      </c>
      <c r="B101" s="20" t="s">
        <v>136</v>
      </c>
    </row>
    <row r="102" spans="1:2" x14ac:dyDescent="0.25">
      <c r="A102" s="14">
        <v>96</v>
      </c>
      <c r="B102" s="20" t="s">
        <v>137</v>
      </c>
    </row>
    <row r="103" spans="1:2" x14ac:dyDescent="0.25">
      <c r="A103" s="14">
        <v>97</v>
      </c>
      <c r="B103" s="20" t="s">
        <v>138</v>
      </c>
    </row>
    <row r="104" spans="1:2" x14ac:dyDescent="0.25">
      <c r="A104" s="14">
        <v>98</v>
      </c>
      <c r="B104" s="20" t="s">
        <v>139</v>
      </c>
    </row>
    <row r="105" spans="1:2" x14ac:dyDescent="0.25">
      <c r="A105" s="14">
        <v>99</v>
      </c>
      <c r="B105" s="20" t="s">
        <v>140</v>
      </c>
    </row>
    <row r="106" spans="1:2" x14ac:dyDescent="0.25">
      <c r="A106" s="14">
        <v>100</v>
      </c>
      <c r="B106" s="20" t="s">
        <v>141</v>
      </c>
    </row>
    <row r="107" spans="1:2" x14ac:dyDescent="0.25">
      <c r="A107" s="14">
        <v>101</v>
      </c>
      <c r="B107" s="20" t="s">
        <v>142</v>
      </c>
    </row>
    <row r="108" spans="1:2" x14ac:dyDescent="0.25">
      <c r="A108" s="14">
        <v>102</v>
      </c>
      <c r="B108" s="20" t="s">
        <v>83</v>
      </c>
    </row>
    <row r="109" spans="1:2" x14ac:dyDescent="0.25">
      <c r="A109" s="14">
        <v>103</v>
      </c>
      <c r="B109" s="20" t="s">
        <v>143</v>
      </c>
    </row>
    <row r="110" spans="1:2" x14ac:dyDescent="0.25">
      <c r="A110" s="14">
        <v>104</v>
      </c>
      <c r="B110" s="20" t="s">
        <v>144</v>
      </c>
    </row>
    <row r="111" spans="1:2" x14ac:dyDescent="0.25">
      <c r="A111" s="14">
        <v>105</v>
      </c>
      <c r="B111" s="20" t="s">
        <v>145</v>
      </c>
    </row>
    <row r="112" spans="1:2" x14ac:dyDescent="0.25">
      <c r="A112" s="14">
        <v>106</v>
      </c>
      <c r="B112" s="20" t="s">
        <v>146</v>
      </c>
    </row>
    <row r="113" spans="1:2" x14ac:dyDescent="0.25">
      <c r="A113" s="14">
        <v>107</v>
      </c>
      <c r="B113" s="20" t="s">
        <v>88</v>
      </c>
    </row>
    <row r="114" spans="1:2" x14ac:dyDescent="0.25">
      <c r="A114" s="14">
        <v>108</v>
      </c>
      <c r="B114" s="20" t="s">
        <v>89</v>
      </c>
    </row>
    <row r="115" spans="1:2" x14ac:dyDescent="0.25">
      <c r="A115" s="14">
        <v>109</v>
      </c>
      <c r="B115" s="20" t="s">
        <v>91</v>
      </c>
    </row>
    <row r="116" spans="1:2" x14ac:dyDescent="0.25">
      <c r="A116" s="14">
        <v>110</v>
      </c>
      <c r="B116" s="20" t="s">
        <v>92</v>
      </c>
    </row>
    <row r="117" spans="1:2" x14ac:dyDescent="0.25">
      <c r="A117" s="14">
        <v>111</v>
      </c>
      <c r="B117" s="20" t="s">
        <v>93</v>
      </c>
    </row>
    <row r="118" spans="1:2" x14ac:dyDescent="0.25">
      <c r="A118" s="14">
        <v>112</v>
      </c>
      <c r="B118" s="20" t="s">
        <v>95</v>
      </c>
    </row>
    <row r="119" spans="1:2" x14ac:dyDescent="0.25">
      <c r="A119" s="14">
        <v>113</v>
      </c>
      <c r="B119" s="20" t="s">
        <v>96</v>
      </c>
    </row>
    <row r="120" spans="1:2" x14ac:dyDescent="0.25">
      <c r="A120" s="14">
        <v>114</v>
      </c>
      <c r="B120" s="20" t="s">
        <v>98</v>
      </c>
    </row>
    <row r="121" spans="1:2" x14ac:dyDescent="0.25">
      <c r="A121" s="14">
        <v>115</v>
      </c>
      <c r="B121" s="20" t="s">
        <v>83</v>
      </c>
    </row>
    <row r="122" spans="1:2" x14ac:dyDescent="0.25">
      <c r="A122" s="14">
        <v>116</v>
      </c>
      <c r="B122" s="20" t="s">
        <v>147</v>
      </c>
    </row>
    <row r="123" spans="1:2" x14ac:dyDescent="0.25">
      <c r="A123" s="14">
        <v>117</v>
      </c>
      <c r="B123" s="20" t="s">
        <v>148</v>
      </c>
    </row>
    <row r="124" spans="1:2" x14ac:dyDescent="0.25">
      <c r="A124" s="14">
        <v>118</v>
      </c>
      <c r="B124" s="20" t="s">
        <v>149</v>
      </c>
    </row>
    <row r="125" spans="1:2" x14ac:dyDescent="0.25">
      <c r="A125" s="14">
        <v>119</v>
      </c>
      <c r="B125" s="20" t="s">
        <v>150</v>
      </c>
    </row>
    <row r="126" spans="1:2" x14ac:dyDescent="0.25">
      <c r="A126" s="14">
        <v>120</v>
      </c>
      <c r="B126" s="20" t="s">
        <v>88</v>
      </c>
    </row>
    <row r="127" spans="1:2" x14ac:dyDescent="0.25">
      <c r="A127" s="14">
        <v>121</v>
      </c>
      <c r="B127" s="20" t="s">
        <v>89</v>
      </c>
    </row>
    <row r="128" spans="1:2" x14ac:dyDescent="0.25">
      <c r="A128" s="14">
        <v>122</v>
      </c>
      <c r="B128" s="20" t="s">
        <v>91</v>
      </c>
    </row>
    <row r="129" spans="1:2" x14ac:dyDescent="0.25">
      <c r="A129" s="14">
        <v>123</v>
      </c>
      <c r="B129" s="20" t="s">
        <v>92</v>
      </c>
    </row>
    <row r="130" spans="1:2" x14ac:dyDescent="0.25">
      <c r="A130" s="14">
        <v>124</v>
      </c>
      <c r="B130" s="20" t="s">
        <v>93</v>
      </c>
    </row>
    <row r="131" spans="1:2" x14ac:dyDescent="0.25">
      <c r="A131" s="14">
        <v>125</v>
      </c>
      <c r="B131" s="20" t="s">
        <v>95</v>
      </c>
    </row>
    <row r="132" spans="1:2" x14ac:dyDescent="0.25">
      <c r="A132" s="14">
        <v>126</v>
      </c>
      <c r="B132" s="20" t="s">
        <v>96</v>
      </c>
    </row>
    <row r="133" spans="1:2" x14ac:dyDescent="0.25">
      <c r="A133" s="14">
        <v>127</v>
      </c>
      <c r="B133" s="20" t="s">
        <v>98</v>
      </c>
    </row>
    <row r="134" spans="1:2" x14ac:dyDescent="0.25">
      <c r="A134" s="14">
        <v>128</v>
      </c>
      <c r="B134" s="20" t="s">
        <v>83</v>
      </c>
    </row>
    <row r="135" spans="1:2" x14ac:dyDescent="0.25">
      <c r="A135" s="14">
        <v>129</v>
      </c>
      <c r="B135" s="20" t="s">
        <v>151</v>
      </c>
    </row>
    <row r="136" spans="1:2" x14ac:dyDescent="0.25">
      <c r="A136" s="14">
        <v>130</v>
      </c>
      <c r="B136" s="20" t="s">
        <v>152</v>
      </c>
    </row>
    <row r="137" spans="1:2" x14ac:dyDescent="0.25">
      <c r="A137" s="14">
        <v>131</v>
      </c>
      <c r="B137" s="20" t="s">
        <v>153</v>
      </c>
    </row>
    <row r="138" spans="1:2" x14ac:dyDescent="0.25">
      <c r="A138" s="14">
        <v>132</v>
      </c>
      <c r="B138" s="20" t="s">
        <v>154</v>
      </c>
    </row>
    <row r="139" spans="1:2" x14ac:dyDescent="0.25">
      <c r="A139" s="14">
        <v>133</v>
      </c>
      <c r="B139" s="20" t="s">
        <v>88</v>
      </c>
    </row>
    <row r="140" spans="1:2" x14ac:dyDescent="0.25">
      <c r="A140" s="14">
        <v>134</v>
      </c>
      <c r="B140" s="20" t="s">
        <v>89</v>
      </c>
    </row>
    <row r="141" spans="1:2" x14ac:dyDescent="0.25">
      <c r="A141" s="14">
        <v>135</v>
      </c>
      <c r="B141" s="20" t="s">
        <v>91</v>
      </c>
    </row>
    <row r="142" spans="1:2" x14ac:dyDescent="0.25">
      <c r="A142" s="14">
        <v>136</v>
      </c>
      <c r="B142" s="20" t="s">
        <v>92</v>
      </c>
    </row>
    <row r="143" spans="1:2" x14ac:dyDescent="0.25">
      <c r="A143" s="14">
        <v>137</v>
      </c>
      <c r="B143" s="20" t="s">
        <v>93</v>
      </c>
    </row>
    <row r="144" spans="1:2" x14ac:dyDescent="0.25">
      <c r="A144" s="14">
        <v>138</v>
      </c>
      <c r="B144" s="20" t="s">
        <v>95</v>
      </c>
    </row>
    <row r="145" spans="1:2" x14ac:dyDescent="0.25">
      <c r="A145" s="14">
        <v>139</v>
      </c>
      <c r="B145" s="20" t="s">
        <v>96</v>
      </c>
    </row>
    <row r="146" spans="1:2" x14ac:dyDescent="0.25">
      <c r="A146" s="14">
        <v>140</v>
      </c>
      <c r="B146" s="20" t="s">
        <v>98</v>
      </c>
    </row>
    <row r="147" spans="1:2" x14ac:dyDescent="0.25">
      <c r="A147" s="14">
        <v>141</v>
      </c>
      <c r="B147" s="20" t="s">
        <v>83</v>
      </c>
    </row>
    <row r="148" spans="1:2" x14ac:dyDescent="0.25">
      <c r="A148" s="14">
        <v>142</v>
      </c>
      <c r="B148" s="20" t="s">
        <v>155</v>
      </c>
    </row>
    <row r="149" spans="1:2" x14ac:dyDescent="0.25">
      <c r="A149" s="14">
        <v>143</v>
      </c>
      <c r="B149" s="20" t="s">
        <v>156</v>
      </c>
    </row>
    <row r="150" spans="1:2" x14ac:dyDescent="0.25">
      <c r="A150" s="14">
        <v>144</v>
      </c>
      <c r="B150" s="20" t="s">
        <v>157</v>
      </c>
    </row>
    <row r="151" spans="1:2" x14ac:dyDescent="0.25">
      <c r="A151" s="14">
        <v>145</v>
      </c>
      <c r="B151" s="20" t="s">
        <v>158</v>
      </c>
    </row>
    <row r="152" spans="1:2" x14ac:dyDescent="0.25">
      <c r="A152" s="14">
        <v>146</v>
      </c>
      <c r="B152" s="20" t="s">
        <v>88</v>
      </c>
    </row>
    <row r="153" spans="1:2" x14ac:dyDescent="0.25">
      <c r="A153" s="14">
        <v>147</v>
      </c>
      <c r="B153" s="20" t="s">
        <v>89</v>
      </c>
    </row>
    <row r="154" spans="1:2" x14ac:dyDescent="0.25">
      <c r="A154" s="14">
        <v>148</v>
      </c>
      <c r="B154" s="20" t="s">
        <v>91</v>
      </c>
    </row>
    <row r="155" spans="1:2" x14ac:dyDescent="0.25">
      <c r="A155" s="14">
        <v>149</v>
      </c>
      <c r="B155" s="20" t="s">
        <v>92</v>
      </c>
    </row>
    <row r="156" spans="1:2" x14ac:dyDescent="0.25">
      <c r="A156" s="14">
        <v>150</v>
      </c>
      <c r="B156" s="20" t="s">
        <v>93</v>
      </c>
    </row>
    <row r="157" spans="1:2" x14ac:dyDescent="0.25">
      <c r="A157" s="14">
        <v>151</v>
      </c>
      <c r="B157" s="20" t="s">
        <v>95</v>
      </c>
    </row>
    <row r="158" spans="1:2" x14ac:dyDescent="0.25">
      <c r="A158" s="14">
        <v>152</v>
      </c>
      <c r="B158" s="20" t="s">
        <v>96</v>
      </c>
    </row>
    <row r="159" spans="1:2" x14ac:dyDescent="0.25">
      <c r="A159" s="14">
        <v>153</v>
      </c>
      <c r="B159" s="20" t="s">
        <v>98</v>
      </c>
    </row>
    <row r="160" spans="1:2" x14ac:dyDescent="0.25">
      <c r="A160" s="14">
        <v>154</v>
      </c>
      <c r="B160" s="20" t="s">
        <v>159</v>
      </c>
    </row>
    <row r="161" spans="1:2" x14ac:dyDescent="0.25">
      <c r="A161" s="14">
        <v>155</v>
      </c>
      <c r="B161" s="28" t="s">
        <v>176</v>
      </c>
    </row>
  </sheetData>
  <pageMargins left="0.70866141732283472" right="0.70866141732283472" top="0.74803149606299213" bottom="0.74803149606299213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8</vt:i4>
      </vt:variant>
    </vt:vector>
  </HeadingPairs>
  <TitlesOfParts>
    <vt:vector size="17" baseType="lpstr">
      <vt:lpstr>Сводка затрат</vt:lpstr>
      <vt:lpstr>ССР 3 кв 2022</vt:lpstr>
      <vt:lpstr>ОСР 02-01</vt:lpstr>
      <vt:lpstr>02-01-01</vt:lpstr>
      <vt:lpstr>02-01-02</vt:lpstr>
      <vt:lpstr>02-01-03</vt:lpstr>
      <vt:lpstr>Источники ИЦИ</vt:lpstr>
      <vt:lpstr>Цены на ОБ и МАТ</vt:lpstr>
      <vt:lpstr>Табл.1</vt:lpstr>
      <vt:lpstr>'ССР 3 кв 2022'!Constr</vt:lpstr>
      <vt:lpstr>'ССР 3 кв 2022'!Ind</vt:lpstr>
      <vt:lpstr>'ССР 3 кв 2022'!Заголовки_для_печати</vt:lpstr>
      <vt:lpstr>Табл.1!Заголовки_для_печати</vt:lpstr>
      <vt:lpstr>'ОСР 02-01'!Область_печати</vt:lpstr>
      <vt:lpstr>'Сводка затрат'!Область_печати</vt:lpstr>
      <vt:lpstr>'ССР 3 кв 2022'!Область_печати</vt:lpstr>
      <vt:lpstr>'Цены на ОБ и МАТ'!Область_печати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Петрова Анна Сергеевна</cp:lastModifiedBy>
  <cp:revision>0</cp:revision>
  <cp:lastPrinted>2022-02-10T07:38:11Z</cp:lastPrinted>
  <dcterms:created xsi:type="dcterms:W3CDTF">2022-02-03T13:30:49Z</dcterms:created>
  <dcterms:modified xsi:type="dcterms:W3CDTF">2023-07-19T08:25:48Z</dcterms:modified>
</cp:coreProperties>
</file>